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Ogienz\Downloads\"/>
    </mc:Choice>
  </mc:AlternateContent>
  <xr:revisionPtr revIDLastSave="0" documentId="13_ncr:1_{B5177F8A-E278-4559-86C8-D59E7D1417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sdik" sheetId="1" r:id="rId1"/>
  </sheets>
  <calcPr calcId="191029"/>
</workbook>
</file>

<file path=xl/calcChain.xml><?xml version="1.0" encoding="utf-8"?>
<calcChain xmlns="http://schemas.openxmlformats.org/spreadsheetml/2006/main">
  <c r="X259" i="1" l="1"/>
  <c r="O259" i="1"/>
  <c r="W259" i="1"/>
  <c r="N259" i="1"/>
  <c r="X255" i="1"/>
  <c r="W255" i="1"/>
  <c r="O255" i="1"/>
  <c r="N255" i="1"/>
  <c r="P255" i="1" s="1"/>
  <c r="W253" i="1"/>
  <c r="X253" i="1"/>
  <c r="O253" i="1"/>
  <c r="N253" i="1"/>
  <c r="X251" i="1"/>
  <c r="W251" i="1"/>
  <c r="O251" i="1"/>
  <c r="N251" i="1"/>
  <c r="O249" i="1"/>
  <c r="X249" i="1"/>
  <c r="W249" i="1"/>
  <c r="N249" i="1"/>
  <c r="W200" i="1"/>
  <c r="X200" i="1"/>
  <c r="X198" i="1"/>
  <c r="W198" i="1"/>
  <c r="X196" i="1"/>
  <c r="W196" i="1"/>
  <c r="X194" i="1"/>
  <c r="Z194" i="1" s="1"/>
  <c r="X192" i="1"/>
  <c r="W192" i="1"/>
  <c r="X190" i="1"/>
  <c r="Z190" i="1" s="1"/>
  <c r="W190" i="1"/>
  <c r="O200" i="1"/>
  <c r="O198" i="1"/>
  <c r="O196" i="1"/>
  <c r="O194" i="1"/>
  <c r="O192" i="1"/>
  <c r="Q192" i="1" s="1"/>
  <c r="O190" i="1"/>
  <c r="N200" i="1"/>
  <c r="P200" i="1" s="1"/>
  <c r="N198" i="1"/>
  <c r="P198" i="1" s="1"/>
  <c r="N196" i="1"/>
  <c r="P196" i="1" s="1"/>
  <c r="N192" i="1"/>
  <c r="N190" i="1"/>
  <c r="W194" i="1"/>
  <c r="N194" i="1"/>
  <c r="P194" i="1" s="1"/>
  <c r="V144" i="1"/>
  <c r="X87" i="1"/>
  <c r="X144" i="1"/>
  <c r="Z81" i="1"/>
  <c r="V87" i="1"/>
  <c r="Y140" i="1"/>
  <c r="U87" i="1"/>
  <c r="U144" i="1"/>
  <c r="Y136" i="1"/>
  <c r="Y77" i="1"/>
  <c r="X22" i="1"/>
  <c r="W22" i="1"/>
  <c r="W28" i="1" s="1"/>
  <c r="Q81" i="1"/>
  <c r="P81" i="1"/>
  <c r="Q77" i="1"/>
  <c r="P77" i="1"/>
  <c r="P79" i="1"/>
  <c r="Q79" i="1"/>
  <c r="O85" i="1"/>
  <c r="Q85" i="1" s="1"/>
  <c r="N85" i="1"/>
  <c r="E85" i="1"/>
  <c r="N77" i="1"/>
  <c r="O75" i="1"/>
  <c r="O87" i="1" s="1"/>
  <c r="N75" i="1"/>
  <c r="P75" i="1" s="1"/>
  <c r="E75" i="1"/>
  <c r="O132" i="1"/>
  <c r="N132" i="1"/>
  <c r="N144" i="1" s="1"/>
  <c r="L132" i="1"/>
  <c r="M132" i="1"/>
  <c r="O134" i="1"/>
  <c r="O136" i="1"/>
  <c r="O138" i="1"/>
  <c r="M138" i="1"/>
  <c r="O140" i="1"/>
  <c r="O142" i="1"/>
  <c r="Q142" i="1" s="1"/>
  <c r="L138" i="1"/>
  <c r="O22" i="1"/>
  <c r="Q22" i="1" s="1"/>
  <c r="N22" i="1"/>
  <c r="P22" i="1" s="1"/>
  <c r="X261" i="1"/>
  <c r="W261" i="1"/>
  <c r="V261" i="1"/>
  <c r="U261" i="1"/>
  <c r="O261" i="1"/>
  <c r="M261" i="1"/>
  <c r="L261" i="1"/>
  <c r="F261" i="1"/>
  <c r="E261" i="1"/>
  <c r="D261" i="1"/>
  <c r="C261" i="1"/>
  <c r="Z259" i="1"/>
  <c r="Y259" i="1"/>
  <c r="Q259" i="1"/>
  <c r="P259" i="1"/>
  <c r="H259" i="1"/>
  <c r="G259" i="1"/>
  <c r="Z257" i="1"/>
  <c r="Y257" i="1"/>
  <c r="Q257" i="1"/>
  <c r="P257" i="1"/>
  <c r="H257" i="1"/>
  <c r="G257" i="1"/>
  <c r="Z255" i="1"/>
  <c r="Y255" i="1"/>
  <c r="Q255" i="1"/>
  <c r="H255" i="1"/>
  <c r="G255" i="1"/>
  <c r="Z253" i="1"/>
  <c r="Y253" i="1"/>
  <c r="Q253" i="1"/>
  <c r="P253" i="1"/>
  <c r="H253" i="1"/>
  <c r="G253" i="1"/>
  <c r="Z251" i="1"/>
  <c r="Y251" i="1"/>
  <c r="Q251" i="1"/>
  <c r="P251" i="1"/>
  <c r="H251" i="1"/>
  <c r="G251" i="1"/>
  <c r="Z249" i="1"/>
  <c r="Y249" i="1"/>
  <c r="Q249" i="1"/>
  <c r="P249" i="1"/>
  <c r="H249" i="1"/>
  <c r="G249" i="1"/>
  <c r="V202" i="1"/>
  <c r="U202" i="1"/>
  <c r="O202" i="1"/>
  <c r="M202" i="1"/>
  <c r="L202" i="1"/>
  <c r="F202" i="1"/>
  <c r="E202" i="1"/>
  <c r="D202" i="1"/>
  <c r="C202" i="1"/>
  <c r="Z200" i="1"/>
  <c r="Y200" i="1"/>
  <c r="Q200" i="1"/>
  <c r="H200" i="1"/>
  <c r="G200" i="1"/>
  <c r="Z198" i="1"/>
  <c r="Y198" i="1"/>
  <c r="Q198" i="1"/>
  <c r="H198" i="1"/>
  <c r="G198" i="1"/>
  <c r="Z196" i="1"/>
  <c r="Y196" i="1"/>
  <c r="Q196" i="1"/>
  <c r="H196" i="1"/>
  <c r="G196" i="1"/>
  <c r="Y194" i="1"/>
  <c r="Q194" i="1"/>
  <c r="H194" i="1"/>
  <c r="G194" i="1"/>
  <c r="Z192" i="1"/>
  <c r="Y192" i="1"/>
  <c r="P192" i="1"/>
  <c r="H192" i="1"/>
  <c r="G192" i="1"/>
  <c r="Y190" i="1"/>
  <c r="Q190" i="1"/>
  <c r="P190" i="1"/>
  <c r="H190" i="1"/>
  <c r="G190" i="1"/>
  <c r="L144" i="1"/>
  <c r="F144" i="1"/>
  <c r="E144" i="1"/>
  <c r="D144" i="1"/>
  <c r="C144" i="1"/>
  <c r="Z142" i="1"/>
  <c r="Y142" i="1"/>
  <c r="P142" i="1"/>
  <c r="H142" i="1"/>
  <c r="G142" i="1"/>
  <c r="Z140" i="1"/>
  <c r="Q140" i="1"/>
  <c r="P140" i="1"/>
  <c r="H140" i="1"/>
  <c r="G140" i="1"/>
  <c r="Z138" i="1"/>
  <c r="Y138" i="1"/>
  <c r="P138" i="1"/>
  <c r="H138" i="1"/>
  <c r="G138" i="1"/>
  <c r="Q136" i="1"/>
  <c r="P136" i="1"/>
  <c r="H136" i="1"/>
  <c r="G136" i="1"/>
  <c r="Z134" i="1"/>
  <c r="Y134" i="1"/>
  <c r="P134" i="1"/>
  <c r="H134" i="1"/>
  <c r="G134" i="1"/>
  <c r="Z132" i="1"/>
  <c r="Y132" i="1"/>
  <c r="Q132" i="1"/>
  <c r="H132" i="1"/>
  <c r="G132" i="1"/>
  <c r="W87" i="1"/>
  <c r="N87" i="1"/>
  <c r="M87" i="1"/>
  <c r="L87" i="1"/>
  <c r="F87" i="1"/>
  <c r="E87" i="1"/>
  <c r="D87" i="1"/>
  <c r="C87" i="1"/>
  <c r="Z85" i="1"/>
  <c r="Y85" i="1"/>
  <c r="P85" i="1"/>
  <c r="H85" i="1"/>
  <c r="G85" i="1"/>
  <c r="Z83" i="1"/>
  <c r="Q83" i="1"/>
  <c r="P83" i="1"/>
  <c r="H83" i="1"/>
  <c r="G83" i="1"/>
  <c r="Y81" i="1"/>
  <c r="H81" i="1"/>
  <c r="G81" i="1"/>
  <c r="Y79" i="1"/>
  <c r="H79" i="1"/>
  <c r="G79" i="1"/>
  <c r="Z77" i="1"/>
  <c r="H77" i="1"/>
  <c r="G77" i="1"/>
  <c r="Z75" i="1"/>
  <c r="Y75" i="1"/>
  <c r="Q75" i="1"/>
  <c r="H75" i="1"/>
  <c r="G75" i="1"/>
  <c r="X28" i="1"/>
  <c r="V28" i="1"/>
  <c r="U28" i="1"/>
  <c r="O28" i="1"/>
  <c r="N28" i="1"/>
  <c r="M28" i="1"/>
  <c r="L28" i="1"/>
  <c r="F28" i="1"/>
  <c r="E28" i="1"/>
  <c r="D28" i="1"/>
  <c r="C28" i="1"/>
  <c r="Z26" i="1"/>
  <c r="Y26" i="1"/>
  <c r="Q26" i="1"/>
  <c r="P26" i="1"/>
  <c r="H26" i="1"/>
  <c r="G26" i="1"/>
  <c r="Z24" i="1"/>
  <c r="Y24" i="1"/>
  <c r="Q24" i="1"/>
  <c r="P24" i="1"/>
  <c r="H24" i="1"/>
  <c r="G24" i="1"/>
  <c r="Z22" i="1"/>
  <c r="Y22" i="1"/>
  <c r="H22" i="1"/>
  <c r="G22" i="1"/>
  <c r="Z20" i="1"/>
  <c r="Y20" i="1"/>
  <c r="Q20" i="1"/>
  <c r="P20" i="1"/>
  <c r="H20" i="1"/>
  <c r="G20" i="1"/>
  <c r="Z18" i="1"/>
  <c r="Y18" i="1"/>
  <c r="Q18" i="1"/>
  <c r="P18" i="1"/>
  <c r="H18" i="1"/>
  <c r="G18" i="1"/>
  <c r="Z16" i="1"/>
  <c r="Y16" i="1"/>
  <c r="Q16" i="1"/>
  <c r="P16" i="1"/>
  <c r="H16" i="1"/>
  <c r="G16" i="1"/>
  <c r="N261" i="1" l="1"/>
  <c r="Q261" i="1"/>
  <c r="P261" i="1"/>
  <c r="W202" i="1"/>
  <c r="X202" i="1"/>
  <c r="Q202" i="1"/>
  <c r="P202" i="1"/>
  <c r="N202" i="1"/>
  <c r="Z136" i="1"/>
  <c r="Z79" i="1"/>
  <c r="Z87" i="1" s="1"/>
  <c r="W144" i="1"/>
  <c r="Y83" i="1"/>
  <c r="Y87" i="1" s="1"/>
  <c r="Z144" i="1"/>
  <c r="G202" i="1"/>
  <c r="Y202" i="1"/>
  <c r="G261" i="1"/>
  <c r="Y261" i="1"/>
  <c r="Y28" i="1"/>
  <c r="Z28" i="1"/>
  <c r="Q87" i="1"/>
  <c r="P87" i="1"/>
  <c r="H87" i="1"/>
  <c r="P132" i="1"/>
  <c r="O144" i="1"/>
  <c r="Q138" i="1"/>
  <c r="M144" i="1"/>
  <c r="G87" i="1"/>
  <c r="H202" i="1"/>
  <c r="Z202" i="1"/>
  <c r="H261" i="1"/>
  <c r="Z261" i="1"/>
  <c r="Y144" i="1"/>
  <c r="Q134" i="1"/>
  <c r="Q144" i="1" s="1"/>
  <c r="P144" i="1"/>
  <c r="H144" i="1"/>
  <c r="G144" i="1"/>
  <c r="P28" i="1"/>
  <c r="Q28" i="1"/>
  <c r="G28" i="1"/>
  <c r="H28" i="1"/>
</calcChain>
</file>

<file path=xl/sharedStrings.xml><?xml version="1.0" encoding="utf-8"?>
<sst xmlns="http://schemas.openxmlformats.org/spreadsheetml/2006/main" count="858" uniqueCount="84">
  <si>
    <t>4.1</t>
  </si>
  <si>
    <t>PENDIDIKAN</t>
  </si>
  <si>
    <t>EDUCATION</t>
  </si>
  <si>
    <t>Tabel</t>
  </si>
  <si>
    <t>4.1.1</t>
  </si>
  <si>
    <t>Jumlah Sekolah, Guru, dan Murid Taman Kanak-Kanak (TK) di Bawah Kementerian Pendidikan dan Kebudayaan Menurut Kecamatan di Kota Bogor, 2021/2022 dan 2022/2023</t>
  </si>
  <si>
    <t>Table</t>
  </si>
  <si>
    <t>Number of Schools, Teachers, and Pupils in Kindergarten Under The Ministry of Education and Culture by Subdistrict in Bogor Municipality, 2021/2022 and 2022/2023</t>
  </si>
  <si>
    <r>
      <rPr>
        <sz val="9"/>
        <color theme="1"/>
        <rFont val="Open Sans"/>
        <charset val="134"/>
      </rPr>
      <t>Lanjutan Tabel/</t>
    </r>
    <r>
      <rPr>
        <i/>
        <sz val="9"/>
        <color theme="1"/>
        <rFont val="Myriad pro"/>
        <charset val="134"/>
      </rPr>
      <t xml:space="preserve">Continued Table </t>
    </r>
    <r>
      <rPr>
        <sz val="9"/>
        <color theme="1"/>
        <rFont val="Myriad pro"/>
        <charset val="134"/>
      </rPr>
      <t>4.1.1</t>
    </r>
  </si>
  <si>
    <t>Kecamatan</t>
  </si>
  <si>
    <r>
      <rPr>
        <b/>
        <sz val="10"/>
        <color rgb="FF231F20"/>
        <rFont val="Open Sans"/>
        <charset val="134"/>
      </rPr>
      <t>Sekolah/</t>
    </r>
    <r>
      <rPr>
        <b/>
        <i/>
        <sz val="10"/>
        <color rgb="FF231F20"/>
        <rFont val="Myriad pro"/>
        <charset val="134"/>
      </rPr>
      <t>Schools</t>
    </r>
  </si>
  <si>
    <r>
      <rPr>
        <b/>
        <sz val="9"/>
        <color rgb="FF231F20"/>
        <rFont val="Open Sans"/>
        <charset val="134"/>
      </rPr>
      <t>Guru/</t>
    </r>
    <r>
      <rPr>
        <b/>
        <i/>
        <sz val="9"/>
        <color rgb="FF231F20"/>
        <rFont val="Myriad pro"/>
        <charset val="134"/>
      </rPr>
      <t>Teachers</t>
    </r>
  </si>
  <si>
    <r>
      <rPr>
        <b/>
        <sz val="9"/>
        <color rgb="FF231F20"/>
        <rFont val="Open Sans"/>
        <charset val="134"/>
      </rPr>
      <t>Murid/</t>
    </r>
    <r>
      <rPr>
        <b/>
        <i/>
        <sz val="9"/>
        <color rgb="FF231F20"/>
        <rFont val="Myriad pro"/>
        <charset val="134"/>
      </rPr>
      <t>Students</t>
    </r>
  </si>
  <si>
    <r>
      <rPr>
        <b/>
        <sz val="10"/>
        <color rgb="FF231F20"/>
        <rFont val="Open Sans"/>
        <charset val="134"/>
      </rPr>
      <t>Negeri/</t>
    </r>
    <r>
      <rPr>
        <b/>
        <i/>
        <sz val="10"/>
        <color rgb="FF231F20"/>
        <rFont val="Myriad pro"/>
        <charset val="134"/>
      </rPr>
      <t>Public</t>
    </r>
  </si>
  <si>
    <r>
      <rPr>
        <b/>
        <sz val="10"/>
        <color rgb="FF231F20"/>
        <rFont val="Open Sans"/>
        <charset val="134"/>
      </rPr>
      <t>Swasta/</t>
    </r>
    <r>
      <rPr>
        <b/>
        <i/>
        <sz val="10"/>
        <color rgb="FF231F20"/>
        <rFont val="Myriad pro"/>
        <charset val="134"/>
      </rPr>
      <t>Private</t>
    </r>
  </si>
  <si>
    <r>
      <rPr>
        <b/>
        <sz val="10"/>
        <color rgb="FF231F20"/>
        <rFont val="Open Sans"/>
        <charset val="134"/>
      </rPr>
      <t>Jumlah/</t>
    </r>
    <r>
      <rPr>
        <b/>
        <i/>
        <sz val="10"/>
        <color rgb="FF231F20"/>
        <rFont val="Myriad pro"/>
        <charset val="134"/>
      </rPr>
      <t>Total</t>
    </r>
  </si>
  <si>
    <t>Subdistrict</t>
  </si>
  <si>
    <t>2021/2022</t>
  </si>
  <si>
    <t>2022/2023</t>
  </si>
  <si>
    <t>(1)</t>
  </si>
  <si>
    <t>(2)</t>
  </si>
  <si>
    <t>(3)</t>
  </si>
  <si>
    <t>(4)</t>
  </si>
  <si>
    <t>(5)</t>
  </si>
  <si>
    <t>(6)</t>
  </si>
  <si>
    <t>(7)</t>
  </si>
  <si>
    <t>010 Bogor Selatan</t>
  </si>
  <si>
    <t>020 Bogor Tmur</t>
  </si>
  <si>
    <t>030 Bogor Utara</t>
  </si>
  <si>
    <t>040 Bogor Tengah</t>
  </si>
  <si>
    <t>050 Bogor Barat</t>
  </si>
  <si>
    <t>060 Tanah Sareal</t>
  </si>
  <si>
    <t>Kota Bogor</t>
  </si>
  <si>
    <t>Jumlah Sekolah, Guru, dan Murid Taman Kanak-Kanak (TK) di Bawah Kementerian Pendidikan dan Kebudayaan Menurut Kecamatan di Kota Bogor, 2020/2021 dan 2021/2022</t>
  </si>
  <si>
    <t>Number of Schools, Teachers, and Pupils in Kindergarten Under The Ministry of Education and Culture by Subdistrict in Bogor Municipality, 2020/2021 and 2021/2022</t>
  </si>
  <si>
    <r>
      <rPr>
        <b/>
        <sz val="9"/>
        <color rgb="FF231F20"/>
        <rFont val="Open Sans"/>
        <charset val="134"/>
      </rPr>
      <t>Negeri/</t>
    </r>
    <r>
      <rPr>
        <b/>
        <i/>
        <sz val="9"/>
        <color rgb="FF231F20"/>
        <rFont val="Myriad pro"/>
        <charset val="134"/>
      </rPr>
      <t>Public</t>
    </r>
  </si>
  <si>
    <r>
      <rPr>
        <b/>
        <sz val="9"/>
        <color rgb="FF231F20"/>
        <rFont val="Open Sans"/>
        <charset val="134"/>
      </rPr>
      <t>Swasta/</t>
    </r>
    <r>
      <rPr>
        <b/>
        <i/>
        <sz val="9"/>
        <color rgb="FF231F20"/>
        <rFont val="Myriad pro"/>
        <charset val="134"/>
      </rPr>
      <t>Private</t>
    </r>
  </si>
  <si>
    <r>
      <rPr>
        <b/>
        <sz val="9"/>
        <color rgb="FF231F20"/>
        <rFont val="Open Sans"/>
        <charset val="134"/>
      </rPr>
      <t>Jumlah/</t>
    </r>
    <r>
      <rPr>
        <b/>
        <i/>
        <sz val="9"/>
        <color rgb="FF231F20"/>
        <rFont val="Myriad pro"/>
        <charset val="134"/>
      </rPr>
      <t>Total</t>
    </r>
  </si>
  <si>
    <t>2020/2021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</si>
  <si>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</si>
  <si>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</si>
  <si>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</si>
  <si>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</si>
  <si>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</si>
  <si>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</si>
  <si>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</si>
  <si>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</si>
  <si>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</si>
  <si>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</si>
  <si>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</si>
  <si>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</si>
  <si>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4.1.3</t>
  </si>
  <si>
    <t>Jumlah Sekolah, Guru, dan Murid Sekolah Dasar (SD) di Bawah Kementerian Pendidikan dan Kebudayaan Menurut Kecamatan di Kota Bogor, 2021/2022 dan 2022/2023</t>
  </si>
  <si>
    <t>Number of Schools, Teachers, and Pupils in Primary Schools Under The Ministry of Education and Culture by Subdistrict in Bogor Municipality, 2021/2022 and 2022/2023</t>
  </si>
  <si>
    <r>
      <rPr>
        <sz val="10"/>
        <color theme="1"/>
        <rFont val="Open Sans"/>
        <charset val="134"/>
      </rPr>
      <t>Lanjutan Tabel/</t>
    </r>
    <r>
      <rPr>
        <i/>
        <sz val="10"/>
        <color theme="1"/>
        <rFont val="Myriad pro"/>
        <charset val="134"/>
      </rPr>
      <t xml:space="preserve">Continued Table </t>
    </r>
    <r>
      <rPr>
        <sz val="10"/>
        <color theme="1"/>
        <rFont val="Myriad pro"/>
        <charset val="134"/>
      </rPr>
      <t>4.1.3</t>
    </r>
  </si>
  <si>
    <r>
      <rPr>
        <b/>
        <sz val="10"/>
        <color rgb="FF231F20"/>
        <rFont val="Open Sans"/>
        <charset val="134"/>
      </rPr>
      <t>Guru/</t>
    </r>
    <r>
      <rPr>
        <b/>
        <i/>
        <sz val="10"/>
        <color rgb="FF231F20"/>
        <rFont val="Myriad pro"/>
        <charset val="134"/>
      </rPr>
      <t>Teachers</t>
    </r>
  </si>
  <si>
    <r>
      <rPr>
        <b/>
        <sz val="10"/>
        <color rgb="FF231F20"/>
        <rFont val="Open Sans"/>
        <charset val="134"/>
      </rPr>
      <t>Murid/</t>
    </r>
    <r>
      <rPr>
        <b/>
        <i/>
        <sz val="10"/>
        <color rgb="FF231F20"/>
        <rFont val="Myriad pro"/>
        <charset val="134"/>
      </rPr>
      <t>Students</t>
    </r>
  </si>
  <si>
    <t>Jumlah Sekolah, Guru, dan Murid Sekolah Dasar (SD) di Bawah Kementerian Pendidikan dan Kebudayaan Menurut Kecamatan di Kota Bogor, 2020/2021 dan 2021/2022</t>
  </si>
  <si>
    <t>Number of Schools, Teachers, and Pupils in Primary Schools Under The Ministry of Education and Culture by Subdistrict in Bogor Municipality, 2020/2021 and 2021/2022</t>
  </si>
  <si>
    <t>4.1.5</t>
  </si>
  <si>
    <t>Jumlah Sekolah, Guru, dan Murid Sekolah Menengah Pertama (SMP) di Bawah Kementerian Pendidikan dan Kebudayaan Menurut Kecamatan Di Kota Bogor, 2021/2022 dan 2022/2023</t>
  </si>
  <si>
    <t>Number of Schools, Teachers, and Pupils in Lower Secondary Schools Under The Ministry of Education and Culture by Subdistrict in Bogor Municipality, 2021/2022 and 2022/2023</t>
  </si>
  <si>
    <r>
      <rPr>
        <sz val="10"/>
        <color theme="1"/>
        <rFont val="Open Sans"/>
        <charset val="134"/>
      </rPr>
      <t>Lanjutan Tabel/</t>
    </r>
    <r>
      <rPr>
        <i/>
        <sz val="10"/>
        <color theme="1"/>
        <rFont val="Myriad pro"/>
        <charset val="134"/>
      </rPr>
      <t xml:space="preserve">Continued Table </t>
    </r>
    <r>
      <rPr>
        <sz val="10"/>
        <color theme="1"/>
        <rFont val="Myriad pro"/>
        <charset val="134"/>
      </rPr>
      <t>4.1.5</t>
    </r>
  </si>
  <si>
    <t>Jumlah Sekolah, Guru, dan Murid Sekolah Menengah Pertama (SMP) di Bawah Kementerian Pendidikan dan Kebudayaan Menurut Kecamatan Di Kota Bogor, 2020/2021 dan 2021/2022</t>
  </si>
  <si>
    <t>Number of Schools, Teachers, and Pupils in Lower Secondary Schools Under The Ministry of Education and Culture by Subdistrict in Bogor Municipality, 2020/2021 and 2021/2022</t>
  </si>
  <si>
    <t>4.1.7</t>
  </si>
  <si>
    <t>Jumlah Sekolah, Guru, dan Murid Sekolah Menengah Atas (SMA) di Bawah Kementerian Pendidikan dan Kebudayaan Menurut Kecamatan Di Kota Bogor, 2021/2022 dan 2022/2023</t>
  </si>
  <si>
    <t>Number of Schools, Teachers, and Pupils in Upper Secondary Schools Under The Ministry of Education and Culture by Subdistrict in Bogor Municipality, 2021/2022 and 2022/2023</t>
  </si>
  <si>
    <r>
      <rPr>
        <sz val="10"/>
        <color theme="1"/>
        <rFont val="Open Sans"/>
        <charset val="134"/>
      </rPr>
      <t>Lanjutan Tabel/</t>
    </r>
    <r>
      <rPr>
        <i/>
        <sz val="10"/>
        <color theme="1"/>
        <rFont val="Myriad pro"/>
        <charset val="134"/>
      </rPr>
      <t xml:space="preserve">Continued Table </t>
    </r>
    <r>
      <rPr>
        <sz val="10"/>
        <color theme="1"/>
        <rFont val="Myriad pro"/>
        <charset val="134"/>
      </rPr>
      <t>4.1.7</t>
    </r>
  </si>
  <si>
    <t>Jumlah Sekolah, Guru, dan Murid Sekolah Menengah Atas (SMA) di Bawah Kementerian Pendidikan dan Kebudayaan Menurut Kecamatan Di Kota Bogor, 2020/2021 dan 2021/2022</t>
  </si>
  <si>
    <t>Number of Schools, Teachers, and Pupils in Upper Secondary Schools Under The Ministry of Education and Culture by Subdistrict in Bogor Municipality, 2020/2021 and 2021/2022</t>
  </si>
  <si>
    <t>4.1.8</t>
  </si>
  <si>
    <t>Jumlah Sekolah, Guru, dan Murid Sekolah Menengah Kejuruan (SMK) di Bawah Kementerian Pendidikan dan Kebudayaan Menurut Kecamatan Di Kota Bogor, 2021/2022 dan 2022/2023</t>
  </si>
  <si>
    <t>Number of Schools, Teachers, and Pupils in Vocational High Schools Under The Ministry of Education and Culture by Subdistrict, 2021/2022 and 2022/2023</t>
  </si>
  <si>
    <r>
      <rPr>
        <sz val="11"/>
        <color theme="1"/>
        <rFont val="Open Sans"/>
        <charset val="134"/>
      </rPr>
      <t>Lanjutan Tabel/</t>
    </r>
    <r>
      <rPr>
        <i/>
        <sz val="11"/>
        <color theme="1"/>
        <rFont val="Myriad pro"/>
        <charset val="134"/>
      </rPr>
      <t xml:space="preserve">Continued Table </t>
    </r>
    <r>
      <rPr>
        <sz val="11"/>
        <color theme="1"/>
        <rFont val="Myriad pro"/>
        <charset val="134"/>
      </rPr>
      <t>4.1.8</t>
    </r>
  </si>
  <si>
    <r>
      <rPr>
        <sz val="10"/>
        <color theme="1"/>
        <rFont val="Open Sans"/>
        <charset val="134"/>
      </rPr>
      <t>Lanjutan Tabel/</t>
    </r>
    <r>
      <rPr>
        <i/>
        <sz val="10"/>
        <color theme="1"/>
        <rFont val="Myriad pro"/>
        <charset val="134"/>
      </rPr>
      <t xml:space="preserve">Continued Table </t>
    </r>
    <r>
      <rPr>
        <sz val="10"/>
        <color theme="1"/>
        <rFont val="Myriad pro"/>
        <charset val="134"/>
      </rPr>
      <t>4.1.8</t>
    </r>
  </si>
  <si>
    <r>
      <rPr>
        <b/>
        <sz val="11"/>
        <color rgb="FF231F20"/>
        <rFont val="Open Sans"/>
        <charset val="134"/>
      </rPr>
      <t>Guru/</t>
    </r>
    <r>
      <rPr>
        <b/>
        <i/>
        <sz val="11"/>
        <color rgb="FF231F20"/>
        <rFont val="Myriad pro"/>
        <charset val="134"/>
      </rPr>
      <t>Teachers</t>
    </r>
  </si>
  <si>
    <t>Jumlah Sekolah, Guru, dan Murid Sekolah Menengah Kejuruan (SMK) di Bawah Kementerian Pendidikan dan Kebudayaan Menurut Kecamatan Di Kota Bogor, 2020/2021 dan 2021/2022</t>
  </si>
  <si>
    <t>Number of Schools, Teachers, and Pupils in Vocational High Schools Under The Ministry of Education and Culture by Subdistrict, 2020/2021 and 2021/2022</t>
  </si>
  <si>
    <r>
      <rPr>
        <b/>
        <sz val="11"/>
        <color rgb="FF231F20"/>
        <rFont val="Open Sans"/>
        <charset val="134"/>
      </rPr>
      <t>Negeri/</t>
    </r>
    <r>
      <rPr>
        <b/>
        <i/>
        <sz val="11"/>
        <color rgb="FF231F20"/>
        <rFont val="Myriad pro"/>
        <charset val="134"/>
      </rPr>
      <t>Public</t>
    </r>
  </si>
  <si>
    <r>
      <rPr>
        <b/>
        <sz val="11"/>
        <color rgb="FF231F20"/>
        <rFont val="Open Sans"/>
        <charset val="134"/>
      </rPr>
      <t>Swasta/</t>
    </r>
    <r>
      <rPr>
        <b/>
        <i/>
        <sz val="11"/>
        <color rgb="FF231F20"/>
        <rFont val="Myriad pro"/>
        <charset val="134"/>
      </rPr>
      <t>Private</t>
    </r>
  </si>
  <si>
    <r>
      <rPr>
        <b/>
        <sz val="11"/>
        <color rgb="FF231F20"/>
        <rFont val="Open Sans"/>
        <charset val="134"/>
      </rPr>
      <t>Jumlah/</t>
    </r>
    <r>
      <rPr>
        <b/>
        <i/>
        <sz val="11"/>
        <color rgb="FF231F20"/>
        <rFont val="Myriad pro"/>
        <charset val="134"/>
      </rPr>
      <t>Total</t>
    </r>
  </si>
  <si>
    <t>murid sma 2021/2022</t>
  </si>
  <si>
    <t>guru dan murid smk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</si>
</sst>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3">
    <font>
      <sz val="11"/>
      <color theme="1"/>
      <name val="Calibri"/>
      <charset val="134"/>
      <scheme val="minor"/>
    </font>
    <font>
      <b/>
      <sz val="11"/>
      <color theme="1"/>
      <name val="Open Sans"/>
      <charset val="134"/>
    </font>
    <font>
      <sz val="11"/>
      <color theme="1"/>
      <name val="Calibri"/>
      <charset val="134"/>
    </font>
    <font>
      <b/>
      <i/>
      <sz val="11"/>
      <color theme="1"/>
      <name val="Open Sans"/>
      <charset val="134"/>
    </font>
    <font>
      <b/>
      <sz val="11"/>
      <color rgb="FF231F20"/>
      <name val="Open Sans"/>
      <charset val="134"/>
    </font>
    <font>
      <sz val="11"/>
      <name val="Calibri"/>
      <charset val="134"/>
    </font>
    <font>
      <b/>
      <i/>
      <sz val="11"/>
      <color rgb="FF231F20"/>
      <name val="Open Sans"/>
      <charset val="134"/>
    </font>
    <font>
      <b/>
      <sz val="9"/>
      <color rgb="FF231F20"/>
      <name val="Open Sans"/>
      <charset val="134"/>
    </font>
    <font>
      <sz val="11"/>
      <color rgb="FF231F20"/>
      <name val="Open Sans"/>
      <charset val="134"/>
    </font>
    <font>
      <sz val="11"/>
      <color theme="1"/>
      <name val="Open Sans"/>
      <charset val="134"/>
    </font>
    <font>
      <sz val="9"/>
      <color theme="1"/>
      <name val="Open Sans"/>
      <charset val="134"/>
    </font>
    <font>
      <b/>
      <sz val="10"/>
      <color rgb="FF231F20"/>
      <name val="Open Sans"/>
      <charset val="134"/>
    </font>
    <font>
      <b/>
      <i/>
      <sz val="10"/>
      <color rgb="FF231F20"/>
      <name val="Open Sans"/>
      <charset val="134"/>
    </font>
    <font>
      <sz val="10"/>
      <color theme="1"/>
      <name val="Open Sans"/>
      <charset val="134"/>
    </font>
    <font>
      <sz val="11"/>
      <color rgb="FF000000"/>
      <name val="Open Sans"/>
      <charset val="134"/>
    </font>
    <font>
      <sz val="10"/>
      <color rgb="FF231F20"/>
      <name val="Open Sans"/>
      <charset val="134"/>
    </font>
    <font>
      <sz val="9"/>
      <color rgb="FF000000"/>
      <name val="Open Sans"/>
      <charset val="134"/>
    </font>
    <font>
      <b/>
      <i/>
      <sz val="9"/>
      <color rgb="FF231F20"/>
      <name val="Open Sans"/>
      <charset val="134"/>
    </font>
    <font>
      <sz val="9"/>
      <color rgb="FF231F20"/>
      <name val="Open Sans"/>
      <charset val="134"/>
    </font>
    <font>
      <sz val="11"/>
      <color theme="1"/>
      <name val="Calibri"/>
      <charset val="134"/>
      <scheme val="minor"/>
    </font>
    <font>
      <b/>
      <sz val="11"/>
      <color rgb="FF231F20"/>
      <name val="Calibri"/>
      <charset val="134"/>
    </font>
    <font>
      <b/>
      <sz val="11"/>
      <color rgb="FF231F20"/>
      <name val="Arial"/>
      <charset val="134"/>
    </font>
    <font>
      <sz val="11"/>
      <color rgb="FF000000"/>
      <name val="Calibri"/>
      <charset val="134"/>
    </font>
    <font>
      <i/>
      <sz val="9"/>
      <color theme="1"/>
      <name val="Myriad pro"/>
      <charset val="134"/>
    </font>
    <font>
      <sz val="9"/>
      <color theme="1"/>
      <name val="Myriad pro"/>
      <charset val="134"/>
    </font>
    <font>
      <b/>
      <i/>
      <sz val="10"/>
      <color rgb="FF231F20"/>
      <name val="Myriad pro"/>
      <charset val="134"/>
    </font>
    <font>
      <b/>
      <i/>
      <sz val="9"/>
      <color rgb="FF231F20"/>
      <name val="Myriad pro"/>
      <charset val="134"/>
    </font>
    <font>
      <i/>
      <sz val="10"/>
      <color theme="1"/>
      <name val="Myriad pro"/>
      <charset val="134"/>
    </font>
    <font>
      <sz val="10"/>
      <color theme="1"/>
      <name val="Myriad pro"/>
      <charset val="134"/>
    </font>
    <font>
      <i/>
      <sz val="11"/>
      <color theme="1"/>
      <name val="Myriad pro"/>
      <charset val="134"/>
    </font>
    <font>
      <sz val="11"/>
      <color theme="1"/>
      <name val="Myriad pro"/>
      <charset val="134"/>
    </font>
    <font>
      <b/>
      <i/>
      <sz val="11"/>
      <color rgb="FF231F20"/>
      <name val="Myriad pro"/>
      <charset val="134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AEEF"/>
        <bgColor rgb="FF00AEEF"/>
      </patternFill>
    </fill>
    <fill>
      <patternFill patternType="solid">
        <fgColor rgb="FF44C8F4"/>
        <bgColor rgb="FF44C8F4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1" fontId="19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9" fillId="4" borderId="0" xfId="0" applyFont="1" applyFill="1"/>
    <xf numFmtId="0" fontId="3" fillId="4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0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13" fillId="4" borderId="0" xfId="0" applyFont="1" applyFill="1"/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15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/>
    <xf numFmtId="0" fontId="2" fillId="0" borderId="0" xfId="0" applyFont="1" applyAlignment="1">
      <alignment vertical="top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9" fillId="4" borderId="0" xfId="0" applyFont="1" applyFill="1"/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4" borderId="0" xfId="0" applyFont="1" applyFill="1" applyAlignment="1">
      <alignment wrapText="1"/>
    </xf>
    <xf numFmtId="0" fontId="20" fillId="2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4" borderId="0" xfId="0" applyFont="1" applyFill="1"/>
    <xf numFmtId="0" fontId="2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22" fillId="4" borderId="0" xfId="0" applyFont="1" applyFill="1" applyAlignment="1">
      <alignment horizontal="right"/>
    </xf>
    <xf numFmtId="0" fontId="22" fillId="4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7" fillId="3" borderId="0" xfId="0" quotePrefix="1" applyFont="1" applyFill="1" applyAlignment="1">
      <alignment horizontal="center"/>
    </xf>
    <xf numFmtId="0" fontId="7" fillId="3" borderId="0" xfId="0" quotePrefix="1" applyFont="1" applyFill="1" applyAlignment="1">
      <alignment horizontal="center" wrapText="1"/>
    </xf>
    <xf numFmtId="0" fontId="1" fillId="4" borderId="0" xfId="0" quotePrefix="1" applyFont="1" applyFill="1" applyAlignment="1">
      <alignment horizontal="center" vertical="center"/>
    </xf>
    <xf numFmtId="0" fontId="7" fillId="4" borderId="0" xfId="0" quotePrefix="1" applyFont="1" applyFill="1" applyAlignment="1">
      <alignment horizontal="center" vertical="center"/>
    </xf>
    <xf numFmtId="0" fontId="7" fillId="4" borderId="0" xfId="0" quotePrefix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Border="1"/>
    <xf numFmtId="0" fontId="7" fillId="3" borderId="0" xfId="0" quotePrefix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0" borderId="0" xfId="0" applyFont="1"/>
    <xf numFmtId="0" fontId="18" fillId="0" borderId="0" xfId="0" applyFont="1"/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4" borderId="0" xfId="0" quotePrefix="1" applyFont="1" applyFill="1" applyAlignment="1">
      <alignment horizontal="center" vertical="center"/>
    </xf>
    <xf numFmtId="0" fontId="5" fillId="0" borderId="0" xfId="0" applyFont="1"/>
    <xf numFmtId="0" fontId="15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top"/>
    </xf>
    <xf numFmtId="0" fontId="7" fillId="3" borderId="0" xfId="0" quotePrefix="1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/>
    <xf numFmtId="0" fontId="8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 vertical="top"/>
    </xf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top"/>
    </xf>
    <xf numFmtId="0" fontId="4" fillId="4" borderId="1" xfId="0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" fontId="32" fillId="0" borderId="0" xfId="0" applyNumberFormat="1" applyFont="1"/>
    <xf numFmtId="41" fontId="32" fillId="0" borderId="0" xfId="1" applyFont="1"/>
    <xf numFmtId="41" fontId="8" fillId="0" borderId="0" xfId="1" applyFont="1" applyAlignment="1">
      <alignment horizontal="center"/>
    </xf>
    <xf numFmtId="41" fontId="9" fillId="0" borderId="0" xfId="1" applyFont="1" applyAlignment="1">
      <alignment horizontal="center"/>
    </xf>
    <xf numFmtId="41" fontId="0" fillId="0" borderId="0" xfId="1" applyFont="1"/>
    <xf numFmtId="41" fontId="8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CE1135"/>
  <sheetViews>
    <sheetView showGridLines="0" tabSelected="1" topLeftCell="K208" workbookViewId="0">
      <selection activeCell="X260" sqref="X260"/>
    </sheetView>
  </sheetViews>
  <sheetFormatPr defaultColWidth="14.42578125" defaultRowHeight="15" customHeight="1"/>
  <cols>
    <col min="1" max="2" width="10.140625" customWidth="1"/>
    <col min="3" max="4" width="11.28515625" customWidth="1"/>
    <col min="5" max="7" width="11" customWidth="1"/>
    <col min="8" max="8" width="11.42578125" customWidth="1"/>
    <col min="9" max="30" width="10.140625" customWidth="1"/>
    <col min="31" max="36" width="11.140625" customWidth="1"/>
    <col min="37" max="39" width="10.140625" customWidth="1"/>
    <col min="40" max="40" width="11" customWidth="1"/>
    <col min="41" max="45" width="11.140625" customWidth="1"/>
    <col min="46" max="48" width="10.140625" customWidth="1"/>
    <col min="49" max="54" width="11.140625" customWidth="1"/>
    <col min="55" max="57" width="10.140625" customWidth="1"/>
    <col min="58" max="63" width="11.140625" customWidth="1"/>
    <col min="64" max="83" width="9.140625" customWidth="1"/>
  </cols>
  <sheetData>
    <row r="1" spans="1:83" ht="14.25" customHeight="1">
      <c r="A1" s="68" t="s">
        <v>0</v>
      </c>
      <c r="B1" s="2" t="s">
        <v>1</v>
      </c>
      <c r="C1" s="3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ht="14.25" customHeight="1">
      <c r="A2" s="1"/>
      <c r="B2" s="4" t="s">
        <v>2</v>
      </c>
      <c r="C2" s="3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ht="14.25" customHeight="1">
      <c r="A3" s="5" t="s">
        <v>3</v>
      </c>
      <c r="B3" s="117" t="s">
        <v>4</v>
      </c>
      <c r="C3" s="113" t="s">
        <v>5</v>
      </c>
      <c r="D3" s="113"/>
      <c r="E3" s="113"/>
      <c r="F3" s="113"/>
      <c r="G3" s="113"/>
      <c r="H3" s="11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2"/>
      <c r="AL3" s="3"/>
      <c r="AM3" s="3"/>
      <c r="AN3" s="3"/>
      <c r="AO3" s="3"/>
      <c r="AP3" s="3"/>
      <c r="AQ3" s="3"/>
      <c r="AR3" s="3"/>
      <c r="AS3" s="3"/>
      <c r="AT3" s="2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ht="14.25" customHeight="1">
      <c r="A4" s="4" t="s">
        <v>6</v>
      </c>
      <c r="B4" s="117"/>
      <c r="C4" s="113"/>
      <c r="D4" s="113"/>
      <c r="E4" s="113"/>
      <c r="F4" s="113"/>
      <c r="G4" s="113"/>
      <c r="H4" s="11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3"/>
      <c r="AD4" s="3"/>
      <c r="AE4" s="3"/>
      <c r="AF4" s="3"/>
      <c r="AG4" s="3"/>
      <c r="AH4" s="3"/>
      <c r="AI4" s="3"/>
      <c r="AJ4" s="3"/>
      <c r="AK4" s="4"/>
      <c r="AL4" s="3"/>
      <c r="AM4" s="3"/>
      <c r="AN4" s="3"/>
      <c r="AO4" s="3"/>
      <c r="AP4" s="3"/>
      <c r="AQ4" s="3"/>
      <c r="AR4" s="3"/>
      <c r="AS4" s="3"/>
      <c r="AT4" s="4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</row>
    <row r="5" spans="1:83" ht="14.25" customHeight="1">
      <c r="A5" s="3"/>
      <c r="B5" s="3"/>
      <c r="C5" s="113"/>
      <c r="D5" s="113"/>
      <c r="E5" s="113"/>
      <c r="F5" s="113"/>
      <c r="G5" s="113"/>
      <c r="H5" s="11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</row>
    <row r="6" spans="1:83" ht="14.25" customHeight="1">
      <c r="A6" s="3"/>
      <c r="B6" s="3"/>
      <c r="C6" s="114" t="s">
        <v>7</v>
      </c>
      <c r="D6" s="114"/>
      <c r="E6" s="114"/>
      <c r="F6" s="114"/>
      <c r="G6" s="114"/>
      <c r="H6" s="11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</row>
    <row r="7" spans="1:83" ht="14.25" customHeight="1">
      <c r="A7" s="3"/>
      <c r="B7" s="3"/>
      <c r="C7" s="114"/>
      <c r="D7" s="114"/>
      <c r="E7" s="114"/>
      <c r="F7" s="114"/>
      <c r="G7" s="114"/>
      <c r="H7" s="11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14.25" customHeight="1">
      <c r="A8" s="3"/>
      <c r="B8" s="3"/>
      <c r="C8" s="114"/>
      <c r="D8" s="114"/>
      <c r="E8" s="114"/>
      <c r="F8" s="114"/>
      <c r="G8" s="114"/>
      <c r="H8" s="114"/>
      <c r="I8" s="3"/>
      <c r="J8" s="37" t="s">
        <v>8</v>
      </c>
      <c r="K8" s="3"/>
      <c r="L8" s="3"/>
      <c r="M8" s="3"/>
      <c r="N8" s="3"/>
      <c r="O8" s="3"/>
      <c r="P8" s="3"/>
      <c r="Q8" s="3"/>
      <c r="R8" s="3"/>
      <c r="S8" s="37" t="s">
        <v>8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</row>
    <row r="9" spans="1:83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</row>
    <row r="10" spans="1:83" ht="14.25" customHeight="1">
      <c r="A10" s="83" t="s">
        <v>9</v>
      </c>
      <c r="B10" s="83"/>
      <c r="C10" s="118" t="s">
        <v>10</v>
      </c>
      <c r="D10" s="78"/>
      <c r="E10" s="78"/>
      <c r="F10" s="78"/>
      <c r="G10" s="78"/>
      <c r="H10" s="78"/>
      <c r="I10" s="3"/>
      <c r="J10" s="84" t="s">
        <v>9</v>
      </c>
      <c r="K10" s="84"/>
      <c r="L10" s="77" t="s">
        <v>11</v>
      </c>
      <c r="M10" s="78"/>
      <c r="N10" s="78"/>
      <c r="O10" s="78"/>
      <c r="P10" s="78"/>
      <c r="Q10" s="78"/>
      <c r="R10" s="3"/>
      <c r="S10" s="84" t="s">
        <v>9</v>
      </c>
      <c r="T10" s="84"/>
      <c r="U10" s="77" t="s">
        <v>12</v>
      </c>
      <c r="V10" s="78"/>
      <c r="W10" s="78"/>
      <c r="X10" s="78"/>
      <c r="Y10" s="78"/>
      <c r="Z10" s="7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  <row r="11" spans="1:83" ht="14.25" customHeight="1">
      <c r="A11" s="83"/>
      <c r="B11" s="83"/>
      <c r="C11" s="83" t="s">
        <v>13</v>
      </c>
      <c r="D11" s="83"/>
      <c r="E11" s="83" t="s">
        <v>14</v>
      </c>
      <c r="F11" s="83"/>
      <c r="G11" s="83" t="s">
        <v>15</v>
      </c>
      <c r="H11" s="83"/>
      <c r="I11" s="3"/>
      <c r="J11" s="84"/>
      <c r="K11" s="84"/>
      <c r="L11" s="83" t="s">
        <v>13</v>
      </c>
      <c r="M11" s="83"/>
      <c r="N11" s="83" t="s">
        <v>14</v>
      </c>
      <c r="O11" s="83"/>
      <c r="P11" s="83" t="s">
        <v>15</v>
      </c>
      <c r="Q11" s="83"/>
      <c r="R11" s="3"/>
      <c r="S11" s="84"/>
      <c r="T11" s="84"/>
      <c r="U11" s="83" t="s">
        <v>13</v>
      </c>
      <c r="V11" s="83"/>
      <c r="W11" s="83" t="s">
        <v>14</v>
      </c>
      <c r="X11" s="83"/>
      <c r="Y11" s="83" t="s">
        <v>15</v>
      </c>
      <c r="Z11" s="8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1:83" ht="14.25" customHeight="1">
      <c r="A12" s="115" t="s">
        <v>16</v>
      </c>
      <c r="B12" s="115"/>
      <c r="C12" s="83"/>
      <c r="D12" s="83"/>
      <c r="E12" s="83"/>
      <c r="F12" s="83"/>
      <c r="G12" s="83"/>
      <c r="H12" s="83"/>
      <c r="I12" s="38"/>
      <c r="J12" s="116" t="s">
        <v>16</v>
      </c>
      <c r="K12" s="116"/>
      <c r="L12" s="83"/>
      <c r="M12" s="83"/>
      <c r="N12" s="83"/>
      <c r="O12" s="83"/>
      <c r="P12" s="83"/>
      <c r="Q12" s="83"/>
      <c r="R12" s="38"/>
      <c r="S12" s="116" t="s">
        <v>16</v>
      </c>
      <c r="T12" s="116"/>
      <c r="U12" s="83"/>
      <c r="V12" s="83"/>
      <c r="W12" s="83"/>
      <c r="X12" s="83"/>
      <c r="Y12" s="83"/>
      <c r="Z12" s="83"/>
      <c r="AA12" s="38"/>
      <c r="AB12" s="38"/>
      <c r="AC12" s="3"/>
      <c r="AD12" s="3"/>
      <c r="AE12" s="3"/>
      <c r="AF12" s="3"/>
      <c r="AG12" s="3"/>
      <c r="AH12" s="3"/>
      <c r="AI12" s="3"/>
      <c r="AJ12" s="3"/>
      <c r="AK12" s="38"/>
      <c r="AL12" s="3"/>
      <c r="AM12" s="3"/>
      <c r="AN12" s="3"/>
      <c r="AO12" s="3"/>
      <c r="AP12" s="3"/>
      <c r="AQ12" s="3"/>
      <c r="AR12" s="3"/>
      <c r="AS12" s="3"/>
      <c r="AT12" s="38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13" spans="1:83" ht="14.25" customHeight="1">
      <c r="A13" s="115"/>
      <c r="B13" s="115"/>
      <c r="C13" s="6" t="s">
        <v>17</v>
      </c>
      <c r="D13" s="6" t="s">
        <v>18</v>
      </c>
      <c r="E13" s="6" t="s">
        <v>17</v>
      </c>
      <c r="F13" s="6" t="s">
        <v>18</v>
      </c>
      <c r="G13" s="6" t="s">
        <v>17</v>
      </c>
      <c r="H13" s="6" t="s">
        <v>18</v>
      </c>
      <c r="I13" s="38"/>
      <c r="J13" s="116"/>
      <c r="K13" s="116"/>
      <c r="L13" s="6" t="s">
        <v>17</v>
      </c>
      <c r="M13" s="6" t="s">
        <v>18</v>
      </c>
      <c r="N13" s="6" t="s">
        <v>17</v>
      </c>
      <c r="O13" s="6" t="s">
        <v>18</v>
      </c>
      <c r="P13" s="6" t="s">
        <v>17</v>
      </c>
      <c r="Q13" s="6" t="s">
        <v>18</v>
      </c>
      <c r="R13" s="38"/>
      <c r="S13" s="116"/>
      <c r="T13" s="116"/>
      <c r="U13" s="6" t="s">
        <v>17</v>
      </c>
      <c r="V13" s="6" t="s">
        <v>18</v>
      </c>
      <c r="W13" s="6" t="s">
        <v>17</v>
      </c>
      <c r="X13" s="6" t="s">
        <v>18</v>
      </c>
      <c r="Y13" s="6" t="s">
        <v>17</v>
      </c>
      <c r="Z13" s="6" t="s">
        <v>18</v>
      </c>
      <c r="AA13" s="38"/>
      <c r="AB13" s="38"/>
      <c r="AC13" s="3"/>
      <c r="AD13" s="3"/>
      <c r="AE13" s="3"/>
      <c r="AF13" s="3"/>
      <c r="AG13" s="3"/>
      <c r="AH13" s="3"/>
      <c r="AI13" s="3"/>
      <c r="AJ13" s="3"/>
      <c r="AK13" s="38"/>
      <c r="AL13" s="3"/>
      <c r="AM13" s="3"/>
      <c r="AN13" s="3"/>
      <c r="AO13" s="3"/>
      <c r="AP13" s="3"/>
      <c r="AQ13" s="3"/>
      <c r="AR13" s="3"/>
      <c r="AS13" s="3"/>
      <c r="AT13" s="38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spans="1:83" ht="14.25" customHeight="1">
      <c r="A14" s="79" t="s">
        <v>19</v>
      </c>
      <c r="B14" s="80"/>
      <c r="C14" s="69" t="s">
        <v>20</v>
      </c>
      <c r="D14" s="69" t="s">
        <v>21</v>
      </c>
      <c r="E14" s="70" t="s">
        <v>22</v>
      </c>
      <c r="F14" s="69" t="s">
        <v>23</v>
      </c>
      <c r="G14" s="69" t="s">
        <v>24</v>
      </c>
      <c r="H14" s="69" t="s">
        <v>25</v>
      </c>
      <c r="I14" s="3"/>
      <c r="J14" s="79" t="s">
        <v>19</v>
      </c>
      <c r="K14" s="80"/>
      <c r="L14" s="69" t="s">
        <v>20</v>
      </c>
      <c r="M14" s="69" t="s">
        <v>21</v>
      </c>
      <c r="N14" s="70" t="s">
        <v>22</v>
      </c>
      <c r="O14" s="69" t="s">
        <v>23</v>
      </c>
      <c r="P14" s="69" t="s">
        <v>24</v>
      </c>
      <c r="Q14" s="69" t="s">
        <v>25</v>
      </c>
      <c r="R14" s="3"/>
      <c r="S14" s="79" t="s">
        <v>19</v>
      </c>
      <c r="T14" s="80"/>
      <c r="U14" s="69" t="s">
        <v>20</v>
      </c>
      <c r="V14" s="69" t="s">
        <v>21</v>
      </c>
      <c r="W14" s="70" t="s">
        <v>22</v>
      </c>
      <c r="X14" s="69" t="s">
        <v>23</v>
      </c>
      <c r="Y14" s="69" t="s">
        <v>24</v>
      </c>
      <c r="Z14" s="69" t="s">
        <v>25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1:83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</row>
    <row r="16" spans="1:83" ht="14.25" customHeight="1">
      <c r="A16" s="81" t="s">
        <v>26</v>
      </c>
      <c r="B16" s="81"/>
      <c r="C16" s="8">
        <v>0</v>
      </c>
      <c r="D16" s="8">
        <v>0</v>
      </c>
      <c r="E16" s="8">
        <v>22</v>
      </c>
      <c r="F16" s="8">
        <v>22</v>
      </c>
      <c r="G16" s="9">
        <f t="shared" ref="G16:G20" si="0">C16+E16</f>
        <v>22</v>
      </c>
      <c r="H16" s="8">
        <f t="shared" ref="H16:H20" si="1">D16+F16</f>
        <v>22</v>
      </c>
      <c r="I16" s="7"/>
      <c r="J16" s="82" t="s">
        <v>26</v>
      </c>
      <c r="K16" s="82"/>
      <c r="L16" s="8">
        <v>0</v>
      </c>
      <c r="M16" s="8">
        <v>0</v>
      </c>
      <c r="N16" s="8">
        <v>71</v>
      </c>
      <c r="O16" s="8">
        <v>70</v>
      </c>
      <c r="P16" s="9">
        <f t="shared" ref="P16:P20" si="2">L16+N16</f>
        <v>71</v>
      </c>
      <c r="Q16" s="8">
        <f t="shared" ref="Q16:Q20" si="3">M16+O16</f>
        <v>70</v>
      </c>
      <c r="R16" s="7"/>
      <c r="S16" s="82" t="s">
        <v>26</v>
      </c>
      <c r="T16" s="82"/>
      <c r="U16" s="8">
        <v>0</v>
      </c>
      <c r="V16" s="8">
        <v>0</v>
      </c>
      <c r="W16" s="8">
        <v>632</v>
      </c>
      <c r="X16" s="8">
        <v>719</v>
      </c>
      <c r="Y16" s="9">
        <f t="shared" ref="Y16:Y20" si="4">U16+W16</f>
        <v>632</v>
      </c>
      <c r="Z16" s="8">
        <f t="shared" ref="Z16:Z20" si="5">V16+X16</f>
        <v>719</v>
      </c>
      <c r="AA16" s="7"/>
      <c r="AB16" s="7"/>
      <c r="AC16" s="3"/>
      <c r="AD16" s="3"/>
      <c r="AE16" s="3"/>
      <c r="AF16" s="3"/>
      <c r="AG16" s="3"/>
      <c r="AH16" s="3"/>
      <c r="AI16" s="3"/>
      <c r="AJ16" s="3"/>
      <c r="AK16" s="7"/>
      <c r="AL16" s="3"/>
      <c r="AM16" s="3"/>
      <c r="AN16" s="3"/>
      <c r="AO16" s="3"/>
      <c r="AP16" s="3"/>
      <c r="AQ16" s="3"/>
      <c r="AR16" s="3"/>
      <c r="AS16" s="3"/>
      <c r="AT16" s="7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</row>
    <row r="17" spans="1:83" ht="14.25" customHeight="1">
      <c r="A17" s="3"/>
      <c r="B17" s="3"/>
      <c r="C17" s="3"/>
      <c r="D17" s="3"/>
      <c r="E17" s="8"/>
      <c r="F17" s="8"/>
      <c r="G17" s="3"/>
      <c r="H17" s="3"/>
      <c r="I17" s="3"/>
      <c r="J17" s="3"/>
      <c r="K17" s="3"/>
      <c r="L17" s="3"/>
      <c r="M17" s="3"/>
      <c r="N17" s="8"/>
      <c r="O17" s="8"/>
      <c r="P17" s="3"/>
      <c r="Q17" s="3"/>
      <c r="R17" s="3"/>
      <c r="S17" s="3"/>
      <c r="T17" s="3"/>
      <c r="U17" s="3"/>
      <c r="V17" s="3"/>
      <c r="W17" s="8"/>
      <c r="X17" s="8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 ht="14.25" customHeight="1">
      <c r="A18" s="81" t="s">
        <v>27</v>
      </c>
      <c r="B18" s="81"/>
      <c r="C18" s="8">
        <v>0</v>
      </c>
      <c r="D18" s="8">
        <v>0</v>
      </c>
      <c r="E18" s="8">
        <v>15</v>
      </c>
      <c r="F18" s="8">
        <v>15</v>
      </c>
      <c r="G18" s="9">
        <f t="shared" si="0"/>
        <v>15</v>
      </c>
      <c r="H18" s="8">
        <f t="shared" si="1"/>
        <v>15</v>
      </c>
      <c r="I18" s="7"/>
      <c r="J18" s="82" t="s">
        <v>27</v>
      </c>
      <c r="K18" s="82"/>
      <c r="L18" s="8">
        <v>0</v>
      </c>
      <c r="M18" s="8">
        <v>0</v>
      </c>
      <c r="N18" s="8">
        <v>49</v>
      </c>
      <c r="O18" s="8">
        <v>49</v>
      </c>
      <c r="P18" s="9">
        <f t="shared" si="2"/>
        <v>49</v>
      </c>
      <c r="Q18" s="8">
        <f t="shared" si="3"/>
        <v>49</v>
      </c>
      <c r="R18" s="7"/>
      <c r="S18" s="82" t="s">
        <v>27</v>
      </c>
      <c r="T18" s="82"/>
      <c r="U18" s="8">
        <v>0</v>
      </c>
      <c r="V18" s="8">
        <v>0</v>
      </c>
      <c r="W18" s="124">
        <v>458</v>
      </c>
      <c r="X18" s="8">
        <v>599</v>
      </c>
      <c r="Y18" s="9">
        <f t="shared" si="4"/>
        <v>458</v>
      </c>
      <c r="Z18" s="8">
        <f t="shared" si="5"/>
        <v>599</v>
      </c>
      <c r="AA18" s="7"/>
      <c r="AB18" s="7"/>
      <c r="AC18" s="3"/>
      <c r="AD18" s="3"/>
      <c r="AE18" s="3"/>
      <c r="AF18" s="3"/>
      <c r="AG18" s="3"/>
      <c r="AH18" s="3"/>
      <c r="AI18" s="3"/>
      <c r="AJ18" s="3"/>
      <c r="AK18" s="7"/>
      <c r="AL18" s="3"/>
      <c r="AM18" s="3"/>
      <c r="AN18" s="3"/>
      <c r="AO18" s="3"/>
      <c r="AP18" s="3"/>
      <c r="AQ18" s="3"/>
      <c r="AR18" s="3"/>
      <c r="AS18" s="3"/>
      <c r="AT18" s="7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 ht="14.25" customHeight="1">
      <c r="A19" s="3"/>
      <c r="B19" s="3"/>
      <c r="C19" s="3"/>
      <c r="D19" s="3"/>
      <c r="E19" s="8"/>
      <c r="F19" s="8"/>
      <c r="G19" s="3"/>
      <c r="H19" s="3"/>
      <c r="I19" s="3"/>
      <c r="J19" s="3"/>
      <c r="K19" s="3"/>
      <c r="L19" s="3"/>
      <c r="M19" s="3"/>
      <c r="N19" s="8"/>
      <c r="O19" s="8"/>
      <c r="P19" s="3"/>
      <c r="Q19" s="3"/>
      <c r="R19" s="3"/>
      <c r="S19" s="3"/>
      <c r="T19" s="3"/>
      <c r="U19" s="3"/>
      <c r="V19" s="3"/>
      <c r="W19" s="8"/>
      <c r="X19" s="8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1:83" ht="14.25" customHeight="1">
      <c r="A20" s="81" t="s">
        <v>28</v>
      </c>
      <c r="B20" s="81"/>
      <c r="C20" s="8">
        <v>0</v>
      </c>
      <c r="D20" s="8">
        <v>0</v>
      </c>
      <c r="E20" s="8">
        <v>35</v>
      </c>
      <c r="F20" s="8">
        <v>35</v>
      </c>
      <c r="G20" s="9">
        <f t="shared" si="0"/>
        <v>35</v>
      </c>
      <c r="H20" s="8">
        <f t="shared" si="1"/>
        <v>35</v>
      </c>
      <c r="I20" s="7"/>
      <c r="J20" s="82" t="s">
        <v>28</v>
      </c>
      <c r="K20" s="82"/>
      <c r="L20" s="8">
        <v>0</v>
      </c>
      <c r="M20" s="8">
        <v>0</v>
      </c>
      <c r="N20" s="8">
        <v>129</v>
      </c>
      <c r="O20" s="8">
        <v>130</v>
      </c>
      <c r="P20" s="9">
        <f t="shared" si="2"/>
        <v>129</v>
      </c>
      <c r="Q20" s="8">
        <f t="shared" si="3"/>
        <v>130</v>
      </c>
      <c r="R20" s="7"/>
      <c r="S20" s="82" t="s">
        <v>28</v>
      </c>
      <c r="T20" s="82"/>
      <c r="U20" s="8">
        <v>0</v>
      </c>
      <c r="V20" s="8">
        <v>0</v>
      </c>
      <c r="W20" s="8">
        <v>943</v>
      </c>
      <c r="X20" s="125">
        <v>1284</v>
      </c>
      <c r="Y20" s="9">
        <f t="shared" si="4"/>
        <v>943</v>
      </c>
      <c r="Z20" s="8">
        <f t="shared" si="5"/>
        <v>1284</v>
      </c>
      <c r="AA20" s="7"/>
      <c r="AB20" s="7"/>
      <c r="AC20" s="3"/>
      <c r="AD20" s="3"/>
      <c r="AE20" s="3"/>
      <c r="AF20" s="3"/>
      <c r="AG20" s="3"/>
      <c r="AH20" s="3"/>
      <c r="AI20" s="3"/>
      <c r="AJ20" s="3"/>
      <c r="AK20" s="7"/>
      <c r="AL20" s="3"/>
      <c r="AM20" s="3"/>
      <c r="AN20" s="3"/>
      <c r="AO20" s="3"/>
      <c r="AP20" s="3"/>
      <c r="AQ20" s="3"/>
      <c r="AR20" s="3"/>
      <c r="AS20" s="3"/>
      <c r="AT20" s="7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 ht="14.25" customHeight="1">
      <c r="A21" s="3"/>
      <c r="B21" s="3"/>
      <c r="C21" s="3"/>
      <c r="D21" s="3"/>
      <c r="E21" s="8"/>
      <c r="F21" s="8"/>
      <c r="G21" s="3"/>
      <c r="H21" s="3"/>
      <c r="I21" s="3"/>
      <c r="J21" s="3"/>
      <c r="K21" s="3"/>
      <c r="L21" s="3"/>
      <c r="M21" s="3"/>
      <c r="N21" s="8"/>
      <c r="O21" s="8"/>
      <c r="P21" s="3"/>
      <c r="Q21" s="3"/>
      <c r="R21" s="3"/>
      <c r="S21" s="3"/>
      <c r="T21" s="3"/>
      <c r="U21" s="3"/>
      <c r="V21" s="3"/>
      <c r="W21" s="8"/>
      <c r="X21" s="8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ht="14.25" customHeight="1">
      <c r="A22" s="81" t="s">
        <v>29</v>
      </c>
      <c r="B22" s="81"/>
      <c r="C22" s="8">
        <v>2</v>
      </c>
      <c r="D22" s="8">
        <v>2</v>
      </c>
      <c r="E22" s="8">
        <v>23</v>
      </c>
      <c r="F22" s="8">
        <v>23</v>
      </c>
      <c r="G22" s="9">
        <f t="shared" ref="G22:G26" si="6">C22+E22</f>
        <v>25</v>
      </c>
      <c r="H22" s="8">
        <f t="shared" ref="H22:H26" si="7">D22+F22</f>
        <v>25</v>
      </c>
      <c r="I22" s="7"/>
      <c r="J22" s="82" t="s">
        <v>29</v>
      </c>
      <c r="K22" s="82"/>
      <c r="L22" s="8">
        <v>14</v>
      </c>
      <c r="M22" s="8">
        <v>16</v>
      </c>
      <c r="N22" s="8">
        <f>61-14</f>
        <v>47</v>
      </c>
      <c r="O22" s="8">
        <f>66-M22</f>
        <v>50</v>
      </c>
      <c r="P22" s="9">
        <f t="shared" ref="P22:P26" si="8">L22+N22</f>
        <v>61</v>
      </c>
      <c r="Q22" s="8">
        <f t="shared" ref="Q22:Q26" si="9">M22+O22</f>
        <v>66</v>
      </c>
      <c r="R22" s="7"/>
      <c r="S22" s="82" t="s">
        <v>29</v>
      </c>
      <c r="T22" s="82"/>
      <c r="U22" s="8">
        <v>202</v>
      </c>
      <c r="V22" s="8">
        <v>296</v>
      </c>
      <c r="W22" s="8">
        <f>650-U22</f>
        <v>448</v>
      </c>
      <c r="X22" s="8">
        <f>725-V22</f>
        <v>429</v>
      </c>
      <c r="Y22" s="9">
        <f t="shared" ref="Y22:Y26" si="10">U22+W22</f>
        <v>650</v>
      </c>
      <c r="Z22" s="8">
        <f t="shared" ref="Z22:Z26" si="11">V22+X22</f>
        <v>725</v>
      </c>
      <c r="AA22" s="7"/>
      <c r="AB22" s="7"/>
      <c r="AC22" s="3"/>
      <c r="AD22" s="3"/>
      <c r="AE22" s="3"/>
      <c r="AF22" s="3"/>
      <c r="AG22" s="3"/>
      <c r="AH22" s="3"/>
      <c r="AI22" s="3"/>
      <c r="AJ22" s="3"/>
      <c r="AK22" s="7"/>
      <c r="AL22" s="3"/>
      <c r="AM22" s="3"/>
      <c r="AN22" s="3"/>
      <c r="AO22" s="3"/>
      <c r="AP22" s="3"/>
      <c r="AQ22" s="3"/>
      <c r="AR22" s="3"/>
      <c r="AS22" s="3"/>
      <c r="AT22" s="7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</row>
    <row r="23" spans="1:83" ht="14.25" customHeight="1">
      <c r="A23" s="3"/>
      <c r="B23" s="3"/>
      <c r="C23" s="3"/>
      <c r="D23" s="3"/>
      <c r="E23" s="8"/>
      <c r="F23" s="8"/>
      <c r="G23" s="3"/>
      <c r="H23" s="3"/>
      <c r="I23" s="3"/>
      <c r="J23" s="3"/>
      <c r="K23" s="3"/>
      <c r="L23" s="3"/>
      <c r="M23" s="3"/>
      <c r="N23" s="8"/>
      <c r="O23" s="8"/>
      <c r="P23" s="3"/>
      <c r="Q23" s="3"/>
      <c r="R23" s="3"/>
      <c r="S23" s="3"/>
      <c r="T23" s="3"/>
      <c r="U23" s="3"/>
      <c r="V23" s="3"/>
      <c r="W23" s="8"/>
      <c r="X23" s="8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ht="14.25" customHeight="1">
      <c r="A24" s="81" t="s">
        <v>30</v>
      </c>
      <c r="B24" s="81"/>
      <c r="C24" s="8">
        <v>0</v>
      </c>
      <c r="D24" s="8">
        <v>0</v>
      </c>
      <c r="E24" s="8">
        <v>28</v>
      </c>
      <c r="F24" s="8">
        <v>28</v>
      </c>
      <c r="G24" s="9">
        <f t="shared" si="6"/>
        <v>28</v>
      </c>
      <c r="H24" s="8">
        <f t="shared" si="7"/>
        <v>28</v>
      </c>
      <c r="I24" s="7"/>
      <c r="J24" s="82" t="s">
        <v>30</v>
      </c>
      <c r="K24" s="82"/>
      <c r="L24" s="8">
        <v>0</v>
      </c>
      <c r="M24" s="8">
        <v>0</v>
      </c>
      <c r="N24" s="8">
        <v>115</v>
      </c>
      <c r="O24" s="8">
        <v>118</v>
      </c>
      <c r="P24" s="9">
        <f t="shared" si="8"/>
        <v>115</v>
      </c>
      <c r="Q24" s="8">
        <f t="shared" si="9"/>
        <v>118</v>
      </c>
      <c r="R24" s="7"/>
      <c r="S24" s="82" t="s">
        <v>30</v>
      </c>
      <c r="T24" s="82"/>
      <c r="U24" s="8">
        <v>0</v>
      </c>
      <c r="V24" s="8">
        <v>0</v>
      </c>
      <c r="W24" s="8">
        <v>925</v>
      </c>
      <c r="X24" s="125">
        <v>1236</v>
      </c>
      <c r="Y24" s="9">
        <f t="shared" si="10"/>
        <v>925</v>
      </c>
      <c r="Z24" s="8">
        <f t="shared" si="11"/>
        <v>1236</v>
      </c>
      <c r="AA24" s="7"/>
      <c r="AB24" s="7"/>
      <c r="AC24" s="3"/>
      <c r="AD24" s="3"/>
      <c r="AE24" s="3"/>
      <c r="AF24" s="3"/>
      <c r="AG24" s="3"/>
      <c r="AH24" s="3"/>
      <c r="AI24" s="3"/>
      <c r="AJ24" s="3"/>
      <c r="AK24" s="7"/>
      <c r="AL24" s="3"/>
      <c r="AM24" s="3"/>
      <c r="AN24" s="3"/>
      <c r="AO24" s="3"/>
      <c r="AP24" s="3"/>
      <c r="AQ24" s="3"/>
      <c r="AR24" s="3"/>
      <c r="AS24" s="3"/>
      <c r="AT24" s="7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1:83" ht="14.25" customHeight="1">
      <c r="A25" s="3"/>
      <c r="B25" s="3"/>
      <c r="C25" s="3"/>
      <c r="D25" s="3"/>
      <c r="E25" s="8"/>
      <c r="F25" s="8"/>
      <c r="G25" s="3"/>
      <c r="H25" s="3"/>
      <c r="I25" s="3"/>
      <c r="J25" s="3"/>
      <c r="K25" s="3"/>
      <c r="L25" s="3"/>
      <c r="M25" s="3"/>
      <c r="N25" s="8"/>
      <c r="O25" s="8"/>
      <c r="P25" s="3"/>
      <c r="Q25" s="3"/>
      <c r="R25" s="3"/>
      <c r="S25" s="3"/>
      <c r="T25" s="3"/>
      <c r="U25" s="3"/>
      <c r="V25" s="3"/>
      <c r="W25" s="8"/>
      <c r="X25" s="8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1:83" ht="14.25" customHeight="1">
      <c r="A26" s="81" t="s">
        <v>31</v>
      </c>
      <c r="B26" s="81"/>
      <c r="C26" s="8">
        <v>0</v>
      </c>
      <c r="D26" s="8">
        <v>0</v>
      </c>
      <c r="E26" s="8">
        <v>28</v>
      </c>
      <c r="F26" s="8">
        <v>28</v>
      </c>
      <c r="G26" s="9">
        <f t="shared" si="6"/>
        <v>28</v>
      </c>
      <c r="H26" s="8">
        <f t="shared" si="7"/>
        <v>28</v>
      </c>
      <c r="I26" s="7"/>
      <c r="J26" s="82" t="s">
        <v>31</v>
      </c>
      <c r="K26" s="82"/>
      <c r="L26" s="8">
        <v>0</v>
      </c>
      <c r="M26" s="8">
        <v>0</v>
      </c>
      <c r="N26" s="8">
        <v>133</v>
      </c>
      <c r="O26" s="8">
        <v>127</v>
      </c>
      <c r="P26" s="9">
        <f t="shared" si="8"/>
        <v>133</v>
      </c>
      <c r="Q26" s="8">
        <f t="shared" si="9"/>
        <v>127</v>
      </c>
      <c r="R26" s="7"/>
      <c r="S26" s="82" t="s">
        <v>31</v>
      </c>
      <c r="T26" s="82"/>
      <c r="U26" s="8">
        <v>0</v>
      </c>
      <c r="V26" s="8">
        <v>0</v>
      </c>
      <c r="W26" s="125">
        <v>1065</v>
      </c>
      <c r="X26" s="8">
        <v>1279</v>
      </c>
      <c r="Y26" s="9">
        <f t="shared" si="10"/>
        <v>1065</v>
      </c>
      <c r="Z26" s="8">
        <f t="shared" si="11"/>
        <v>1279</v>
      </c>
      <c r="AA26" s="7"/>
      <c r="AB26" s="7"/>
      <c r="AC26" s="3"/>
      <c r="AD26" s="3"/>
      <c r="AE26" s="3"/>
      <c r="AF26" s="3"/>
      <c r="AG26" s="3"/>
      <c r="AH26" s="3"/>
      <c r="AI26" s="3"/>
      <c r="AJ26" s="3"/>
      <c r="AK26" s="7"/>
      <c r="AL26" s="3"/>
      <c r="AM26" s="3"/>
      <c r="AN26" s="3"/>
      <c r="AO26" s="3"/>
      <c r="AP26" s="3"/>
      <c r="AQ26" s="3"/>
      <c r="AR26" s="3"/>
      <c r="AS26" s="3"/>
      <c r="AT26" s="7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1:83" ht="14.25" customHeight="1">
      <c r="A27" s="3"/>
      <c r="B27" s="3"/>
      <c r="C27" s="3"/>
      <c r="D27" s="3"/>
      <c r="E27" s="3"/>
      <c r="F27" s="8"/>
      <c r="G27" s="3"/>
      <c r="H27" s="3"/>
      <c r="I27" s="3"/>
      <c r="J27" s="3"/>
      <c r="K27" s="3"/>
      <c r="L27" s="3"/>
      <c r="M27" s="3"/>
      <c r="N27" s="3"/>
      <c r="O27" s="8"/>
      <c r="P27" s="3"/>
      <c r="Q27" s="3"/>
      <c r="R27" s="3"/>
      <c r="S27" s="3"/>
      <c r="T27" s="3"/>
      <c r="U27" s="3"/>
      <c r="V27" s="3"/>
      <c r="W27" s="3"/>
      <c r="X27" s="8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1:83" ht="14.25" customHeight="1">
      <c r="A28" s="84" t="s">
        <v>32</v>
      </c>
      <c r="B28" s="84"/>
      <c r="C28" s="6">
        <f t="shared" ref="C28:H28" si="12">SUM(C16:C26)</f>
        <v>2</v>
      </c>
      <c r="D28" s="6">
        <f t="shared" si="12"/>
        <v>2</v>
      </c>
      <c r="E28" s="6">
        <f t="shared" si="12"/>
        <v>151</v>
      </c>
      <c r="F28" s="6">
        <f t="shared" si="12"/>
        <v>151</v>
      </c>
      <c r="G28" s="6">
        <f t="shared" si="12"/>
        <v>153</v>
      </c>
      <c r="H28" s="6">
        <f t="shared" si="12"/>
        <v>153</v>
      </c>
      <c r="I28" s="3"/>
      <c r="J28" s="84" t="s">
        <v>32</v>
      </c>
      <c r="K28" s="84"/>
      <c r="L28" s="6">
        <f t="shared" ref="L28:Q28" si="13">SUM(L16:L26)</f>
        <v>14</v>
      </c>
      <c r="M28" s="6">
        <f t="shared" si="13"/>
        <v>16</v>
      </c>
      <c r="N28" s="6">
        <f t="shared" si="13"/>
        <v>544</v>
      </c>
      <c r="O28" s="6">
        <f t="shared" si="13"/>
        <v>544</v>
      </c>
      <c r="P28" s="6">
        <f t="shared" si="13"/>
        <v>558</v>
      </c>
      <c r="Q28" s="6">
        <f t="shared" si="13"/>
        <v>560</v>
      </c>
      <c r="R28" s="3"/>
      <c r="S28" s="84" t="s">
        <v>32</v>
      </c>
      <c r="T28" s="84"/>
      <c r="U28" s="6">
        <f t="shared" ref="U28:Z28" si="14">SUM(U16:U26)</f>
        <v>202</v>
      </c>
      <c r="V28" s="6">
        <f t="shared" si="14"/>
        <v>296</v>
      </c>
      <c r="W28" s="6">
        <f>SUM(W16:W26)</f>
        <v>4471</v>
      </c>
      <c r="X28" s="6">
        <f t="shared" si="14"/>
        <v>5546</v>
      </c>
      <c r="Y28" s="6">
        <f t="shared" si="14"/>
        <v>4673</v>
      </c>
      <c r="Z28" s="6">
        <f t="shared" si="14"/>
        <v>5842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1:83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1:83" ht="14.25" customHeight="1">
      <c r="A30" s="10"/>
      <c r="B30" s="11"/>
      <c r="C30" s="12"/>
      <c r="D30" s="10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</row>
    <row r="31" spans="1:83" ht="14.25" customHeight="1">
      <c r="A31" s="71" t="s">
        <v>0</v>
      </c>
      <c r="B31" s="14" t="s">
        <v>1</v>
      </c>
      <c r="C31" s="15"/>
      <c r="D31" s="1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</row>
    <row r="32" spans="1:83" ht="14.25" customHeight="1">
      <c r="A32" s="13"/>
      <c r="B32" s="16" t="s">
        <v>2</v>
      </c>
      <c r="C32" s="15"/>
      <c r="D32" s="1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</row>
    <row r="33" spans="1:83">
      <c r="A33" s="17" t="s">
        <v>3</v>
      </c>
      <c r="B33" s="110" t="s">
        <v>4</v>
      </c>
      <c r="C33" s="99" t="s">
        <v>33</v>
      </c>
      <c r="D33" s="99"/>
      <c r="E33" s="99"/>
      <c r="F33" s="99"/>
      <c r="G33" s="99"/>
      <c r="H33" s="99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41"/>
      <c r="AD33" s="41"/>
      <c r="AE33" s="41"/>
      <c r="AF33" s="41"/>
      <c r="AG33" s="41"/>
      <c r="AH33" s="41"/>
      <c r="AI33" s="41"/>
      <c r="AJ33" s="41"/>
      <c r="AK33" s="14"/>
      <c r="AL33" s="41"/>
      <c r="AM33" s="41"/>
      <c r="AN33" s="41"/>
      <c r="AO33" s="41"/>
      <c r="AP33" s="41"/>
      <c r="AQ33" s="41"/>
      <c r="AR33" s="41"/>
      <c r="AS33" s="41"/>
      <c r="AT33" s="14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7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</row>
    <row r="34" spans="1:83">
      <c r="A34" s="16" t="s">
        <v>6</v>
      </c>
      <c r="B34" s="110"/>
      <c r="C34" s="99"/>
      <c r="D34" s="99"/>
      <c r="E34" s="99"/>
      <c r="F34" s="99"/>
      <c r="G34" s="99"/>
      <c r="H34" s="99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41"/>
      <c r="AD34" s="41"/>
      <c r="AE34" s="41"/>
      <c r="AF34" s="41"/>
      <c r="AG34" s="41"/>
      <c r="AH34" s="41"/>
      <c r="AI34" s="41"/>
      <c r="AJ34" s="41"/>
      <c r="AK34" s="16"/>
      <c r="AL34" s="41"/>
      <c r="AM34" s="41"/>
      <c r="AN34" s="41"/>
      <c r="AO34" s="41"/>
      <c r="AP34" s="41"/>
      <c r="AQ34" s="41"/>
      <c r="AR34" s="41"/>
      <c r="AS34" s="41"/>
      <c r="AT34" s="16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7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</row>
    <row r="35" spans="1:83">
      <c r="A35" s="15"/>
      <c r="B35" s="18"/>
      <c r="C35" s="99"/>
      <c r="D35" s="99"/>
      <c r="E35" s="99"/>
      <c r="F35" s="99"/>
      <c r="G35" s="99"/>
      <c r="H35" s="9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41"/>
      <c r="AD35" s="41"/>
      <c r="AE35" s="41"/>
      <c r="AF35" s="41"/>
      <c r="AG35" s="41"/>
      <c r="AH35" s="41"/>
      <c r="AI35" s="41"/>
      <c r="AJ35" s="41"/>
      <c r="AK35" s="15"/>
      <c r="AL35" s="41"/>
      <c r="AM35" s="41"/>
      <c r="AN35" s="41"/>
      <c r="AO35" s="41"/>
      <c r="AP35" s="41"/>
      <c r="AQ35" s="41"/>
      <c r="AR35" s="41"/>
      <c r="AS35" s="41"/>
      <c r="AT35" s="15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</row>
    <row r="36" spans="1:83" ht="14.25" customHeight="1">
      <c r="A36" s="15"/>
      <c r="B36" s="18"/>
      <c r="C36" s="100" t="s">
        <v>34</v>
      </c>
      <c r="D36" s="100"/>
      <c r="E36" s="100"/>
      <c r="F36" s="100"/>
      <c r="G36" s="100"/>
      <c r="H36" s="100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41"/>
      <c r="AD36" s="41"/>
      <c r="AE36" s="41"/>
      <c r="AF36" s="41"/>
      <c r="AG36" s="41"/>
      <c r="AH36" s="41"/>
      <c r="AI36" s="41"/>
      <c r="AJ36" s="41"/>
      <c r="AK36" s="15"/>
      <c r="AL36" s="41"/>
      <c r="AM36" s="41"/>
      <c r="AN36" s="41"/>
      <c r="AO36" s="41"/>
      <c r="AP36" s="41"/>
      <c r="AQ36" s="41"/>
      <c r="AR36" s="41"/>
      <c r="AS36" s="41"/>
      <c r="AT36" s="15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</row>
    <row r="37" spans="1:83" ht="14.25" customHeight="1">
      <c r="A37" s="15"/>
      <c r="B37" s="18"/>
      <c r="C37" s="100"/>
      <c r="D37" s="100"/>
      <c r="E37" s="100"/>
      <c r="F37" s="100"/>
      <c r="G37" s="100"/>
      <c r="H37" s="100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41"/>
      <c r="AD37" s="41"/>
      <c r="AE37" s="41"/>
      <c r="AF37" s="41"/>
      <c r="AG37" s="41"/>
      <c r="AH37" s="41"/>
      <c r="AI37" s="41"/>
      <c r="AJ37" s="41"/>
      <c r="AK37" s="15"/>
      <c r="AL37" s="41"/>
      <c r="AM37" s="41"/>
      <c r="AN37" s="41"/>
      <c r="AO37" s="41"/>
      <c r="AP37" s="41"/>
      <c r="AQ37" s="41"/>
      <c r="AR37" s="41"/>
      <c r="AS37" s="41"/>
      <c r="AT37" s="15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</row>
    <row r="38" spans="1:83" ht="14.25" customHeight="1">
      <c r="A38" s="15"/>
      <c r="B38" s="18"/>
      <c r="C38" s="100"/>
      <c r="D38" s="100"/>
      <c r="E38" s="100"/>
      <c r="F38" s="100"/>
      <c r="G38" s="100"/>
      <c r="H38" s="100"/>
      <c r="I38" s="15"/>
      <c r="J38" s="19" t="s">
        <v>8</v>
      </c>
      <c r="K38" s="19"/>
      <c r="L38" s="19"/>
      <c r="M38" s="19"/>
      <c r="N38" s="19"/>
      <c r="O38" s="19"/>
      <c r="P38" s="19"/>
      <c r="Q38" s="19"/>
      <c r="R38" s="15"/>
      <c r="S38" s="19" t="s">
        <v>8</v>
      </c>
      <c r="T38" s="19"/>
      <c r="U38" s="19"/>
      <c r="V38" s="19"/>
      <c r="W38" s="19"/>
      <c r="X38" s="19"/>
      <c r="Y38" s="19"/>
      <c r="Z38" s="19"/>
      <c r="AA38" s="15"/>
      <c r="AB38" s="15"/>
      <c r="AC38" s="41"/>
      <c r="AD38" s="41"/>
      <c r="AE38" s="41"/>
      <c r="AF38" s="41"/>
      <c r="AG38" s="41"/>
      <c r="AH38" s="41"/>
      <c r="AI38" s="41"/>
      <c r="AJ38" s="41"/>
      <c r="AK38" s="15"/>
      <c r="AL38" s="41"/>
      <c r="AM38" s="41"/>
      <c r="AN38" s="41"/>
      <c r="AO38" s="41"/>
      <c r="AP38" s="41"/>
      <c r="AQ38" s="41"/>
      <c r="AR38" s="41"/>
      <c r="AS38" s="41"/>
      <c r="AT38" s="15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</row>
    <row r="39" spans="1:83" ht="14.25" customHeight="1">
      <c r="A39" s="19"/>
      <c r="B39" s="19"/>
      <c r="C39" s="19"/>
      <c r="D39" s="19"/>
      <c r="E39" s="19"/>
      <c r="F39" s="19"/>
      <c r="G39" s="19"/>
      <c r="H39" s="19"/>
      <c r="I39" s="15"/>
      <c r="J39" s="19"/>
      <c r="K39" s="19"/>
      <c r="L39" s="19"/>
      <c r="M39" s="19"/>
      <c r="N39" s="19"/>
      <c r="O39" s="19"/>
      <c r="P39" s="19"/>
      <c r="Q39" s="19"/>
      <c r="R39" s="15"/>
      <c r="S39" s="19"/>
      <c r="T39" s="19"/>
      <c r="U39" s="19"/>
      <c r="V39" s="19"/>
      <c r="W39" s="19"/>
      <c r="X39" s="19"/>
      <c r="Y39" s="19"/>
      <c r="Z39" s="19"/>
      <c r="AA39" s="15"/>
      <c r="AB39" s="15"/>
      <c r="AC39" s="41"/>
      <c r="AD39" s="41"/>
      <c r="AE39" s="41"/>
      <c r="AF39" s="41"/>
      <c r="AG39" s="41"/>
      <c r="AH39" s="41"/>
      <c r="AI39" s="41"/>
      <c r="AJ39" s="41"/>
      <c r="AK39" s="15"/>
      <c r="AL39" s="41"/>
      <c r="AM39" s="41"/>
      <c r="AN39" s="41"/>
      <c r="AO39" s="41"/>
      <c r="AP39" s="41"/>
      <c r="AQ39" s="41"/>
      <c r="AR39" s="41"/>
      <c r="AS39" s="41"/>
      <c r="AT39" s="15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</row>
    <row r="40" spans="1:83" ht="14.25" customHeight="1">
      <c r="A40" s="101" t="s">
        <v>9</v>
      </c>
      <c r="B40" s="87"/>
      <c r="C40" s="112" t="s">
        <v>10</v>
      </c>
      <c r="D40" s="78"/>
      <c r="E40" s="78"/>
      <c r="F40" s="78"/>
      <c r="G40" s="78"/>
      <c r="H40" s="78"/>
      <c r="I40" s="20"/>
      <c r="J40" s="109" t="s">
        <v>9</v>
      </c>
      <c r="K40" s="87"/>
      <c r="L40" s="85" t="s">
        <v>11</v>
      </c>
      <c r="M40" s="78"/>
      <c r="N40" s="78"/>
      <c r="O40" s="78"/>
      <c r="P40" s="78"/>
      <c r="Q40" s="78"/>
      <c r="R40" s="20"/>
      <c r="S40" s="109" t="s">
        <v>9</v>
      </c>
      <c r="T40" s="87"/>
      <c r="U40" s="85" t="s">
        <v>12</v>
      </c>
      <c r="V40" s="78"/>
      <c r="W40" s="78"/>
      <c r="X40" s="78"/>
      <c r="Y40" s="78"/>
      <c r="Z40" s="78"/>
      <c r="AA40" s="20"/>
      <c r="AB40" s="20"/>
      <c r="AC40" s="41"/>
      <c r="AD40" s="41"/>
      <c r="AE40" s="41"/>
      <c r="AF40" s="41"/>
      <c r="AG40" s="41"/>
      <c r="AH40" s="41"/>
      <c r="AI40" s="41"/>
      <c r="AJ40" s="41"/>
      <c r="AK40" s="20"/>
      <c r="AL40" s="41"/>
      <c r="AM40" s="41"/>
      <c r="AN40" s="41"/>
      <c r="AO40" s="41"/>
      <c r="AP40" s="41"/>
      <c r="AQ40" s="41"/>
      <c r="AR40" s="41"/>
      <c r="AS40" s="41"/>
      <c r="AT40" s="20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</row>
    <row r="41" spans="1:83" ht="14.25" customHeight="1">
      <c r="A41" s="87"/>
      <c r="B41" s="101"/>
      <c r="C41" s="97" t="s">
        <v>13</v>
      </c>
      <c r="D41" s="87"/>
      <c r="E41" s="97" t="s">
        <v>14</v>
      </c>
      <c r="F41" s="87"/>
      <c r="G41" s="97" t="s">
        <v>15</v>
      </c>
      <c r="H41" s="87"/>
      <c r="I41" s="20"/>
      <c r="J41" s="87"/>
      <c r="K41" s="109"/>
      <c r="L41" s="90" t="s">
        <v>35</v>
      </c>
      <c r="M41" s="87"/>
      <c r="N41" s="90" t="s">
        <v>36</v>
      </c>
      <c r="O41" s="87"/>
      <c r="P41" s="90" t="s">
        <v>37</v>
      </c>
      <c r="Q41" s="87"/>
      <c r="R41" s="20"/>
      <c r="S41" s="87"/>
      <c r="T41" s="109"/>
      <c r="U41" s="90" t="s">
        <v>35</v>
      </c>
      <c r="V41" s="87"/>
      <c r="W41" s="90" t="s">
        <v>36</v>
      </c>
      <c r="X41" s="87"/>
      <c r="Y41" s="90" t="s">
        <v>37</v>
      </c>
      <c r="Z41" s="87"/>
      <c r="AA41" s="20"/>
      <c r="AB41" s="20"/>
      <c r="AC41" s="41"/>
      <c r="AD41" s="41"/>
      <c r="AE41" s="41"/>
      <c r="AF41" s="41"/>
      <c r="AG41" s="41"/>
      <c r="AH41" s="41"/>
      <c r="AI41" s="41"/>
      <c r="AJ41" s="41"/>
      <c r="AK41" s="20"/>
      <c r="AL41" s="41"/>
      <c r="AM41" s="41"/>
      <c r="AN41" s="41"/>
      <c r="AO41" s="41"/>
      <c r="AP41" s="41"/>
      <c r="AQ41" s="41"/>
      <c r="AR41" s="41"/>
      <c r="AS41" s="41"/>
      <c r="AT41" s="20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</row>
    <row r="42" spans="1:83" ht="14.25" customHeight="1">
      <c r="A42" s="111" t="s">
        <v>16</v>
      </c>
      <c r="B42" s="87"/>
      <c r="C42" s="87"/>
      <c r="D42" s="97"/>
      <c r="E42" s="87"/>
      <c r="F42" s="97"/>
      <c r="G42" s="87"/>
      <c r="H42" s="97"/>
      <c r="I42" s="22"/>
      <c r="J42" s="91" t="s">
        <v>16</v>
      </c>
      <c r="K42" s="87"/>
      <c r="L42" s="87"/>
      <c r="M42" s="90"/>
      <c r="N42" s="87"/>
      <c r="O42" s="90"/>
      <c r="P42" s="87"/>
      <c r="Q42" s="90"/>
      <c r="R42" s="22"/>
      <c r="S42" s="91" t="s">
        <v>16</v>
      </c>
      <c r="T42" s="87"/>
      <c r="U42" s="87"/>
      <c r="V42" s="90"/>
      <c r="W42" s="87"/>
      <c r="X42" s="90"/>
      <c r="Y42" s="87"/>
      <c r="Z42" s="90"/>
      <c r="AA42" s="22"/>
      <c r="AB42" s="22"/>
      <c r="AC42" s="41"/>
      <c r="AD42" s="41"/>
      <c r="AE42" s="41"/>
      <c r="AF42" s="41"/>
      <c r="AG42" s="41"/>
      <c r="AH42" s="41"/>
      <c r="AI42" s="41"/>
      <c r="AJ42" s="41"/>
      <c r="AK42" s="22"/>
      <c r="AL42" s="41"/>
      <c r="AM42" s="41"/>
      <c r="AN42" s="41"/>
      <c r="AO42" s="41"/>
      <c r="AP42" s="41"/>
      <c r="AQ42" s="41"/>
      <c r="AR42" s="41"/>
      <c r="AS42" s="41"/>
      <c r="AT42" s="22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</row>
    <row r="43" spans="1:83" ht="14.25" customHeight="1">
      <c r="A43" s="87"/>
      <c r="B43" s="111"/>
      <c r="C43" s="21" t="s">
        <v>38</v>
      </c>
      <c r="D43" s="21" t="s">
        <v>17</v>
      </c>
      <c r="E43" s="21" t="s">
        <v>38</v>
      </c>
      <c r="F43" s="21" t="s">
        <v>17</v>
      </c>
      <c r="G43" s="21" t="s">
        <v>38</v>
      </c>
      <c r="H43" s="21" t="s">
        <v>17</v>
      </c>
      <c r="I43" s="22"/>
      <c r="J43" s="87"/>
      <c r="K43" s="91"/>
      <c r="L43" s="21" t="s">
        <v>38</v>
      </c>
      <c r="M43" s="21" t="s">
        <v>17</v>
      </c>
      <c r="N43" s="21" t="s">
        <v>38</v>
      </c>
      <c r="O43" s="21" t="s">
        <v>17</v>
      </c>
      <c r="P43" s="21" t="s">
        <v>38</v>
      </c>
      <c r="Q43" s="21" t="s">
        <v>17</v>
      </c>
      <c r="R43" s="22"/>
      <c r="S43" s="87"/>
      <c r="T43" s="91"/>
      <c r="U43" s="21" t="s">
        <v>38</v>
      </c>
      <c r="V43" s="21" t="s">
        <v>17</v>
      </c>
      <c r="W43" s="21" t="s">
        <v>38</v>
      </c>
      <c r="X43" s="21" t="s">
        <v>17</v>
      </c>
      <c r="Y43" s="21" t="s">
        <v>38</v>
      </c>
      <c r="Z43" s="21" t="s">
        <v>17</v>
      </c>
      <c r="AA43" s="22"/>
      <c r="AB43" s="22"/>
      <c r="AC43" s="41"/>
      <c r="AD43" s="41"/>
      <c r="AE43" s="41"/>
      <c r="AF43" s="41"/>
      <c r="AG43" s="41"/>
      <c r="AH43" s="41"/>
      <c r="AI43" s="41"/>
      <c r="AJ43" s="41"/>
      <c r="AK43" s="22"/>
      <c r="AL43" s="41"/>
      <c r="AM43" s="41"/>
      <c r="AN43" s="41"/>
      <c r="AO43" s="41"/>
      <c r="AP43" s="41"/>
      <c r="AQ43" s="41"/>
      <c r="AR43" s="41"/>
      <c r="AS43" s="41"/>
      <c r="AT43" s="22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</row>
    <row r="44" spans="1:83" ht="14.25" customHeight="1">
      <c r="A44" s="86" t="s">
        <v>19</v>
      </c>
      <c r="B44" s="87"/>
      <c r="C44" s="72" t="s">
        <v>20</v>
      </c>
      <c r="D44" s="72" t="s">
        <v>21</v>
      </c>
      <c r="E44" s="73" t="s">
        <v>22</v>
      </c>
      <c r="F44" s="72" t="s">
        <v>23</v>
      </c>
      <c r="G44" s="72" t="s">
        <v>24</v>
      </c>
      <c r="H44" s="72" t="s">
        <v>25</v>
      </c>
      <c r="I44" s="23"/>
      <c r="J44" s="86" t="s">
        <v>19</v>
      </c>
      <c r="K44" s="87"/>
      <c r="L44" s="72" t="s">
        <v>39</v>
      </c>
      <c r="M44" s="72" t="s">
        <v>40</v>
      </c>
      <c r="N44" s="72" t="s">
        <v>41</v>
      </c>
      <c r="O44" s="72" t="s">
        <v>42</v>
      </c>
      <c r="P44" s="72" t="s">
        <v>43</v>
      </c>
      <c r="Q44" s="72" t="s">
        <v>44</v>
      </c>
      <c r="R44" s="23"/>
      <c r="S44" s="86" t="s">
        <v>19</v>
      </c>
      <c r="T44" s="87"/>
      <c r="U44" s="72" t="s">
        <v>45</v>
      </c>
      <c r="V44" s="72" t="s">
        <v>46</v>
      </c>
      <c r="W44" s="72" t="s">
        <v>47</v>
      </c>
      <c r="X44" s="72" t="s">
        <v>48</v>
      </c>
      <c r="Y44" s="72" t="s">
        <v>49</v>
      </c>
      <c r="Z44" s="72" t="s">
        <v>50</v>
      </c>
      <c r="AA44" s="23"/>
      <c r="AB44" s="23"/>
      <c r="AC44" s="41"/>
      <c r="AD44" s="41"/>
      <c r="AE44" s="41"/>
      <c r="AF44" s="41"/>
      <c r="AG44" s="41"/>
      <c r="AH44" s="41"/>
      <c r="AI44" s="41"/>
      <c r="AJ44" s="41"/>
      <c r="AK44" s="23"/>
      <c r="AL44" s="41"/>
      <c r="AM44" s="41"/>
      <c r="AN44" s="41"/>
      <c r="AO44" s="41"/>
      <c r="AP44" s="41"/>
      <c r="AQ44" s="41"/>
      <c r="AR44" s="41"/>
      <c r="AS44" s="41"/>
      <c r="AT44" s="23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</row>
    <row r="45" spans="1:83" ht="14.25" customHeight="1">
      <c r="A45" s="24"/>
      <c r="B45" s="25"/>
      <c r="C45" s="26"/>
      <c r="D45" s="26"/>
      <c r="E45" s="26"/>
      <c r="F45" s="26"/>
      <c r="G45" s="26"/>
      <c r="H45" s="26"/>
      <c r="I45" s="24"/>
      <c r="J45" s="19"/>
      <c r="K45" s="39"/>
      <c r="L45" s="26"/>
      <c r="M45" s="26"/>
      <c r="N45" s="26"/>
      <c r="O45" s="26"/>
      <c r="P45" s="26"/>
      <c r="Q45" s="26"/>
      <c r="R45" s="24"/>
      <c r="S45" s="19"/>
      <c r="T45" s="39"/>
      <c r="U45" s="26"/>
      <c r="V45" s="26"/>
      <c r="W45" s="26"/>
      <c r="X45" s="26"/>
      <c r="Y45" s="26"/>
      <c r="Z45" s="26"/>
      <c r="AA45" s="24"/>
      <c r="AB45" s="24"/>
      <c r="AC45" s="41"/>
      <c r="AD45" s="41"/>
      <c r="AE45" s="41"/>
      <c r="AF45" s="41"/>
      <c r="AG45" s="41"/>
      <c r="AH45" s="41"/>
      <c r="AI45" s="41"/>
      <c r="AJ45" s="41"/>
      <c r="AK45" s="24"/>
      <c r="AL45" s="41"/>
      <c r="AM45" s="41"/>
      <c r="AN45" s="41"/>
      <c r="AO45" s="41"/>
      <c r="AP45" s="41"/>
      <c r="AQ45" s="41"/>
      <c r="AR45" s="41"/>
      <c r="AS45" s="41"/>
      <c r="AT45" s="24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</row>
    <row r="46" spans="1:83" ht="14.25" customHeight="1">
      <c r="A46" s="88" t="s">
        <v>26</v>
      </c>
      <c r="B46" s="88"/>
      <c r="C46" s="26">
        <v>0</v>
      </c>
      <c r="D46" s="26">
        <v>0</v>
      </c>
      <c r="E46" s="26">
        <v>21</v>
      </c>
      <c r="F46" s="26">
        <v>22</v>
      </c>
      <c r="G46" s="28">
        <v>21</v>
      </c>
      <c r="H46" s="26">
        <v>22</v>
      </c>
      <c r="I46" s="27"/>
      <c r="J46" s="89" t="s">
        <v>26</v>
      </c>
      <c r="K46" s="89"/>
      <c r="L46" s="26">
        <v>0</v>
      </c>
      <c r="M46" s="26">
        <v>0</v>
      </c>
      <c r="N46" s="26">
        <v>70</v>
      </c>
      <c r="O46" s="26">
        <v>70</v>
      </c>
      <c r="P46" s="28">
        <v>70</v>
      </c>
      <c r="Q46" s="26">
        <v>70</v>
      </c>
      <c r="R46" s="27"/>
      <c r="S46" s="89" t="s">
        <v>26</v>
      </c>
      <c r="T46" s="89"/>
      <c r="U46" s="26">
        <v>0</v>
      </c>
      <c r="V46" s="26">
        <v>0</v>
      </c>
      <c r="W46" s="26">
        <v>409</v>
      </c>
      <c r="X46" s="26">
        <v>409</v>
      </c>
      <c r="Y46" s="28">
        <v>409</v>
      </c>
      <c r="Z46" s="26">
        <v>409</v>
      </c>
      <c r="AA46" s="27"/>
      <c r="AB46" s="27"/>
      <c r="AC46" s="41"/>
      <c r="AD46" s="41"/>
      <c r="AE46" s="41"/>
      <c r="AF46" s="41"/>
      <c r="AG46" s="41"/>
      <c r="AH46" s="41"/>
      <c r="AI46" s="41"/>
      <c r="AJ46" s="41"/>
      <c r="AK46" s="27"/>
      <c r="AL46" s="41"/>
      <c r="AM46" s="41"/>
      <c r="AN46" s="41"/>
      <c r="AO46" s="41"/>
      <c r="AP46" s="41"/>
      <c r="AQ46" s="41"/>
      <c r="AR46" s="41"/>
      <c r="AS46" s="41"/>
      <c r="AT46" s="27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</row>
    <row r="47" spans="1:83" ht="14.25" customHeight="1">
      <c r="A47" s="24"/>
      <c r="B47" s="25"/>
      <c r="C47" s="26">
        <v>0</v>
      </c>
      <c r="D47" s="26">
        <v>0</v>
      </c>
      <c r="E47" s="26"/>
      <c r="F47" s="26"/>
      <c r="G47" s="26"/>
      <c r="H47" s="26"/>
      <c r="I47" s="24"/>
      <c r="J47" s="19"/>
      <c r="K47" s="39"/>
      <c r="L47" s="26"/>
      <c r="M47" s="26"/>
      <c r="N47" s="26"/>
      <c r="O47" s="26"/>
      <c r="P47" s="26"/>
      <c r="Q47" s="26"/>
      <c r="R47" s="24"/>
      <c r="S47" s="19"/>
      <c r="T47" s="39"/>
      <c r="U47" s="26"/>
      <c r="V47" s="26"/>
      <c r="W47" s="26"/>
      <c r="X47" s="26"/>
      <c r="Y47" s="26"/>
      <c r="Z47" s="26"/>
      <c r="AA47" s="24"/>
      <c r="AB47" s="24"/>
      <c r="AC47" s="41"/>
      <c r="AD47" s="41"/>
      <c r="AE47" s="41"/>
      <c r="AF47" s="41"/>
      <c r="AG47" s="41"/>
      <c r="AH47" s="41"/>
      <c r="AI47" s="41"/>
      <c r="AJ47" s="41"/>
      <c r="AK47" s="24"/>
      <c r="AL47" s="41"/>
      <c r="AM47" s="41"/>
      <c r="AN47" s="41"/>
      <c r="AO47" s="41"/>
      <c r="AP47" s="41"/>
      <c r="AQ47" s="41"/>
      <c r="AR47" s="41"/>
      <c r="AS47" s="41"/>
      <c r="AT47" s="24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</row>
    <row r="48" spans="1:83" ht="14.25" customHeight="1">
      <c r="A48" s="88" t="s">
        <v>27</v>
      </c>
      <c r="B48" s="88"/>
      <c r="C48" s="26">
        <v>0</v>
      </c>
      <c r="D48" s="26">
        <v>0</v>
      </c>
      <c r="E48" s="26">
        <v>14</v>
      </c>
      <c r="F48" s="26">
        <v>15</v>
      </c>
      <c r="G48" s="28">
        <v>14</v>
      </c>
      <c r="H48" s="26">
        <v>15</v>
      </c>
      <c r="I48" s="27"/>
      <c r="J48" s="89" t="s">
        <v>27</v>
      </c>
      <c r="K48" s="89"/>
      <c r="L48" s="26">
        <v>0</v>
      </c>
      <c r="M48" s="26">
        <v>0</v>
      </c>
      <c r="N48" s="26">
        <v>51</v>
      </c>
      <c r="O48" s="26">
        <v>48</v>
      </c>
      <c r="P48" s="28">
        <v>51</v>
      </c>
      <c r="Q48" s="26">
        <v>48</v>
      </c>
      <c r="R48" s="27"/>
      <c r="S48" s="89" t="s">
        <v>27</v>
      </c>
      <c r="T48" s="89"/>
      <c r="U48" s="26">
        <v>0</v>
      </c>
      <c r="V48" s="26">
        <v>0</v>
      </c>
      <c r="W48" s="26">
        <v>165</v>
      </c>
      <c r="X48" s="26">
        <v>459</v>
      </c>
      <c r="Y48" s="28">
        <v>165</v>
      </c>
      <c r="Z48" s="26">
        <v>459</v>
      </c>
      <c r="AA48" s="27"/>
      <c r="AB48" s="27"/>
      <c r="AC48" s="41"/>
      <c r="AD48" s="41"/>
      <c r="AE48" s="41"/>
      <c r="AF48" s="41"/>
      <c r="AG48" s="41"/>
      <c r="AH48" s="41"/>
      <c r="AI48" s="41"/>
      <c r="AJ48" s="41"/>
      <c r="AK48" s="27"/>
      <c r="AL48" s="41"/>
      <c r="AM48" s="41"/>
      <c r="AN48" s="41"/>
      <c r="AO48" s="41"/>
      <c r="AP48" s="41"/>
      <c r="AQ48" s="41"/>
      <c r="AR48" s="41"/>
      <c r="AS48" s="41"/>
      <c r="AT48" s="27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</row>
    <row r="49" spans="1:83" ht="14.25" customHeight="1">
      <c r="A49" s="24"/>
      <c r="B49" s="25"/>
      <c r="C49" s="26"/>
      <c r="D49" s="26"/>
      <c r="E49" s="26"/>
      <c r="F49" s="26"/>
      <c r="G49" s="26"/>
      <c r="H49" s="26"/>
      <c r="I49" s="24"/>
      <c r="J49" s="19"/>
      <c r="K49" s="39"/>
      <c r="L49" s="26"/>
      <c r="M49" s="26"/>
      <c r="N49" s="26"/>
      <c r="O49" s="26"/>
      <c r="P49" s="26"/>
      <c r="Q49" s="26"/>
      <c r="R49" s="24"/>
      <c r="S49" s="19"/>
      <c r="T49" s="39"/>
      <c r="U49" s="26"/>
      <c r="V49" s="26"/>
      <c r="W49" s="26"/>
      <c r="X49" s="26"/>
      <c r="Y49" s="26"/>
      <c r="Z49" s="26"/>
      <c r="AA49" s="24"/>
      <c r="AB49" s="24"/>
      <c r="AC49" s="41"/>
      <c r="AD49" s="41"/>
      <c r="AE49" s="41"/>
      <c r="AF49" s="41"/>
      <c r="AG49" s="41"/>
      <c r="AH49" s="41"/>
      <c r="AI49" s="41"/>
      <c r="AJ49" s="41"/>
      <c r="AK49" s="24"/>
      <c r="AL49" s="41"/>
      <c r="AM49" s="41"/>
      <c r="AN49" s="41"/>
      <c r="AO49" s="41"/>
      <c r="AP49" s="41"/>
      <c r="AQ49" s="41"/>
      <c r="AR49" s="41"/>
      <c r="AS49" s="41"/>
      <c r="AT49" s="24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</row>
    <row r="50" spans="1:83" ht="14.25" customHeight="1">
      <c r="A50" s="88" t="s">
        <v>28</v>
      </c>
      <c r="B50" s="88"/>
      <c r="C50" s="26">
        <v>0</v>
      </c>
      <c r="D50" s="26">
        <v>0</v>
      </c>
      <c r="E50" s="26">
        <v>34</v>
      </c>
      <c r="F50" s="26">
        <v>35</v>
      </c>
      <c r="G50" s="28">
        <v>34</v>
      </c>
      <c r="H50" s="26">
        <v>35</v>
      </c>
      <c r="I50" s="27"/>
      <c r="J50" s="89" t="s">
        <v>28</v>
      </c>
      <c r="K50" s="89"/>
      <c r="L50" s="26">
        <v>0</v>
      </c>
      <c r="M50" s="26">
        <v>0</v>
      </c>
      <c r="N50" s="26">
        <v>123</v>
      </c>
      <c r="O50" s="26">
        <v>124</v>
      </c>
      <c r="P50" s="28">
        <v>123</v>
      </c>
      <c r="Q50" s="26">
        <v>124</v>
      </c>
      <c r="R50" s="27"/>
      <c r="S50" s="89" t="s">
        <v>28</v>
      </c>
      <c r="T50" s="89"/>
      <c r="U50" s="26">
        <v>0</v>
      </c>
      <c r="V50" s="26">
        <v>0</v>
      </c>
      <c r="W50" s="26">
        <v>398</v>
      </c>
      <c r="X50" s="26">
        <v>509</v>
      </c>
      <c r="Y50" s="28">
        <v>398</v>
      </c>
      <c r="Z50" s="26">
        <v>509</v>
      </c>
      <c r="AA50" s="27"/>
      <c r="AB50" s="27"/>
      <c r="AC50" s="41"/>
      <c r="AD50" s="41"/>
      <c r="AE50" s="41"/>
      <c r="AF50" s="41"/>
      <c r="AG50" s="41"/>
      <c r="AH50" s="41"/>
      <c r="AI50" s="41"/>
      <c r="AJ50" s="41"/>
      <c r="AK50" s="27"/>
      <c r="AL50" s="41"/>
      <c r="AM50" s="41"/>
      <c r="AN50" s="41"/>
      <c r="AO50" s="41"/>
      <c r="AP50" s="41"/>
      <c r="AQ50" s="41"/>
      <c r="AR50" s="41"/>
      <c r="AS50" s="41"/>
      <c r="AT50" s="27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</row>
    <row r="51" spans="1:83" ht="14.25" customHeight="1">
      <c r="A51" s="24"/>
      <c r="B51" s="25"/>
      <c r="C51" s="26"/>
      <c r="D51" s="26"/>
      <c r="E51" s="26"/>
      <c r="F51" s="26"/>
      <c r="G51" s="26"/>
      <c r="H51" s="26"/>
      <c r="I51" s="24"/>
      <c r="J51" s="19"/>
      <c r="K51" s="39"/>
      <c r="L51" s="26"/>
      <c r="M51" s="26"/>
      <c r="N51" s="26"/>
      <c r="O51" s="26"/>
      <c r="P51" s="26"/>
      <c r="Q51" s="26"/>
      <c r="R51" s="24"/>
      <c r="S51" s="19"/>
      <c r="T51" s="39"/>
      <c r="U51" s="26"/>
      <c r="V51" s="26"/>
      <c r="W51" s="26"/>
      <c r="X51" s="26"/>
      <c r="Y51" s="26"/>
      <c r="Z51" s="26"/>
      <c r="AA51" s="24"/>
      <c r="AB51" s="24"/>
      <c r="AC51" s="41"/>
      <c r="AD51" s="41"/>
      <c r="AE51" s="41"/>
      <c r="AF51" s="41"/>
      <c r="AG51" s="41"/>
      <c r="AH51" s="41"/>
      <c r="AI51" s="41"/>
      <c r="AJ51" s="41"/>
      <c r="AK51" s="24"/>
      <c r="AL51" s="41"/>
      <c r="AM51" s="41"/>
      <c r="AN51" s="41"/>
      <c r="AO51" s="41"/>
      <c r="AP51" s="41"/>
      <c r="AQ51" s="41"/>
      <c r="AR51" s="41"/>
      <c r="AS51" s="41"/>
      <c r="AT51" s="24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</row>
    <row r="52" spans="1:83" ht="14.25" customHeight="1">
      <c r="A52" s="88" t="s">
        <v>29</v>
      </c>
      <c r="B52" s="88"/>
      <c r="C52" s="26">
        <v>2</v>
      </c>
      <c r="D52" s="26">
        <v>2</v>
      </c>
      <c r="E52" s="26">
        <v>26</v>
      </c>
      <c r="F52" s="26">
        <v>21</v>
      </c>
      <c r="G52" s="28">
        <v>28</v>
      </c>
      <c r="H52" s="26">
        <v>23</v>
      </c>
      <c r="I52" s="27"/>
      <c r="J52" s="89" t="s">
        <v>29</v>
      </c>
      <c r="K52" s="89"/>
      <c r="L52" s="26">
        <v>14</v>
      </c>
      <c r="M52" s="26">
        <v>14</v>
      </c>
      <c r="N52" s="26">
        <v>82</v>
      </c>
      <c r="O52" s="26">
        <v>67</v>
      </c>
      <c r="P52" s="28">
        <v>96</v>
      </c>
      <c r="Q52" s="26">
        <v>81</v>
      </c>
      <c r="R52" s="27"/>
      <c r="S52" s="89" t="s">
        <v>29</v>
      </c>
      <c r="T52" s="89"/>
      <c r="U52" s="26">
        <v>70</v>
      </c>
      <c r="V52" s="26">
        <v>201</v>
      </c>
      <c r="W52" s="26">
        <v>186</v>
      </c>
      <c r="X52" s="26">
        <v>167</v>
      </c>
      <c r="Y52" s="28">
        <v>256</v>
      </c>
      <c r="Z52" s="26">
        <v>368</v>
      </c>
      <c r="AA52" s="27"/>
      <c r="AB52" s="27"/>
      <c r="AC52" s="41"/>
      <c r="AD52" s="41"/>
      <c r="AE52" s="41"/>
      <c r="AF52" s="41"/>
      <c r="AG52" s="41"/>
      <c r="AH52" s="41"/>
      <c r="AI52" s="41"/>
      <c r="AJ52" s="41"/>
      <c r="AK52" s="27"/>
      <c r="AL52" s="41"/>
      <c r="AM52" s="41"/>
      <c r="AN52" s="41"/>
      <c r="AO52" s="41"/>
      <c r="AP52" s="41"/>
      <c r="AQ52" s="41"/>
      <c r="AR52" s="41"/>
      <c r="AS52" s="41"/>
      <c r="AT52" s="27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</row>
    <row r="53" spans="1:83" ht="14.25" customHeight="1">
      <c r="A53" s="24"/>
      <c r="B53" s="25"/>
      <c r="C53" s="26"/>
      <c r="D53" s="26"/>
      <c r="E53" s="26"/>
      <c r="F53" s="26"/>
      <c r="G53" s="26"/>
      <c r="H53" s="26"/>
      <c r="I53" s="24"/>
      <c r="J53" s="19"/>
      <c r="K53" s="39"/>
      <c r="L53" s="26"/>
      <c r="M53" s="26"/>
      <c r="N53" s="26"/>
      <c r="O53" s="26"/>
      <c r="P53" s="26"/>
      <c r="Q53" s="26"/>
      <c r="R53" s="24"/>
      <c r="S53" s="19"/>
      <c r="T53" s="39"/>
      <c r="U53" s="26"/>
      <c r="V53" s="26"/>
      <c r="W53" s="26"/>
      <c r="X53" s="26"/>
      <c r="Y53" s="26"/>
      <c r="Z53" s="26"/>
      <c r="AA53" s="24"/>
      <c r="AB53" s="24"/>
      <c r="AC53" s="41"/>
      <c r="AD53" s="41"/>
      <c r="AE53" s="41"/>
      <c r="AF53" s="41"/>
      <c r="AG53" s="41"/>
      <c r="AH53" s="41"/>
      <c r="AI53" s="41"/>
      <c r="AJ53" s="41"/>
      <c r="AK53" s="24"/>
      <c r="AL53" s="41"/>
      <c r="AM53" s="41"/>
      <c r="AN53" s="41"/>
      <c r="AO53" s="41"/>
      <c r="AP53" s="41"/>
      <c r="AQ53" s="41"/>
      <c r="AR53" s="41"/>
      <c r="AS53" s="41"/>
      <c r="AT53" s="24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</row>
    <row r="54" spans="1:83" ht="14.25" customHeight="1">
      <c r="A54" s="88" t="s">
        <v>30</v>
      </c>
      <c r="B54" s="88"/>
      <c r="C54" s="26">
        <v>0</v>
      </c>
      <c r="D54" s="26">
        <v>0</v>
      </c>
      <c r="E54" s="26">
        <v>29</v>
      </c>
      <c r="F54" s="26">
        <v>28</v>
      </c>
      <c r="G54" s="28">
        <v>29</v>
      </c>
      <c r="H54" s="26">
        <v>28</v>
      </c>
      <c r="I54" s="27"/>
      <c r="J54" s="89" t="s">
        <v>30</v>
      </c>
      <c r="K54" s="89"/>
      <c r="L54" s="26">
        <v>0</v>
      </c>
      <c r="M54" s="26">
        <v>0</v>
      </c>
      <c r="N54" s="26">
        <v>138</v>
      </c>
      <c r="O54" s="26">
        <v>115</v>
      </c>
      <c r="P54" s="28">
        <v>138</v>
      </c>
      <c r="Q54" s="26">
        <v>115</v>
      </c>
      <c r="R54" s="27"/>
      <c r="S54" s="89" t="s">
        <v>30</v>
      </c>
      <c r="T54" s="89"/>
      <c r="U54" s="26">
        <v>0</v>
      </c>
      <c r="V54" s="26">
        <v>0</v>
      </c>
      <c r="W54" s="26">
        <v>412</v>
      </c>
      <c r="X54" s="26">
        <v>682</v>
      </c>
      <c r="Y54" s="28">
        <v>412</v>
      </c>
      <c r="Z54" s="26">
        <v>682</v>
      </c>
      <c r="AA54" s="27"/>
      <c r="AB54" s="27"/>
      <c r="AC54" s="41"/>
      <c r="AD54" s="41"/>
      <c r="AE54" s="41"/>
      <c r="AF54" s="41"/>
      <c r="AG54" s="41"/>
      <c r="AH54" s="41"/>
      <c r="AI54" s="41"/>
      <c r="AJ54" s="41"/>
      <c r="AK54" s="27"/>
      <c r="AL54" s="41"/>
      <c r="AM54" s="41"/>
      <c r="AN54" s="41"/>
      <c r="AO54" s="41"/>
      <c r="AP54" s="41"/>
      <c r="AQ54" s="41"/>
      <c r="AR54" s="41"/>
      <c r="AS54" s="41"/>
      <c r="AT54" s="27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</row>
    <row r="55" spans="1:83" ht="14.25" customHeight="1">
      <c r="A55" s="24"/>
      <c r="B55" s="25"/>
      <c r="C55" s="26"/>
      <c r="D55" s="26"/>
      <c r="E55" s="26"/>
      <c r="F55" s="26"/>
      <c r="G55" s="26"/>
      <c r="H55" s="26"/>
      <c r="I55" s="24"/>
      <c r="J55" s="19"/>
      <c r="K55" s="39"/>
      <c r="L55" s="26"/>
      <c r="M55" s="26"/>
      <c r="N55" s="26"/>
      <c r="O55" s="26"/>
      <c r="P55" s="26"/>
      <c r="Q55" s="26"/>
      <c r="R55" s="24"/>
      <c r="S55" s="19"/>
      <c r="T55" s="39"/>
      <c r="U55" s="26"/>
      <c r="V55" s="26"/>
      <c r="W55" s="26"/>
      <c r="X55" s="26"/>
      <c r="Y55" s="26"/>
      <c r="Z55" s="26"/>
      <c r="AA55" s="24"/>
      <c r="AB55" s="24"/>
      <c r="AC55" s="41"/>
      <c r="AD55" s="41"/>
      <c r="AE55" s="41"/>
      <c r="AF55" s="41"/>
      <c r="AG55" s="41"/>
      <c r="AH55" s="41"/>
      <c r="AI55" s="41"/>
      <c r="AJ55" s="41"/>
      <c r="AK55" s="24"/>
      <c r="AL55" s="41"/>
      <c r="AM55" s="41"/>
      <c r="AN55" s="41"/>
      <c r="AO55" s="41"/>
      <c r="AP55" s="41"/>
      <c r="AQ55" s="41"/>
      <c r="AR55" s="41"/>
      <c r="AS55" s="41"/>
      <c r="AT55" s="24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</row>
    <row r="56" spans="1:83" ht="14.25" customHeight="1">
      <c r="A56" s="88" t="s">
        <v>31</v>
      </c>
      <c r="B56" s="88"/>
      <c r="C56" s="26">
        <v>0</v>
      </c>
      <c r="D56" s="26">
        <v>0</v>
      </c>
      <c r="E56" s="26">
        <v>32</v>
      </c>
      <c r="F56" s="26">
        <v>27</v>
      </c>
      <c r="G56" s="28">
        <v>32</v>
      </c>
      <c r="H56" s="26">
        <v>27</v>
      </c>
      <c r="I56" s="27"/>
      <c r="J56" s="89" t="s">
        <v>31</v>
      </c>
      <c r="K56" s="89"/>
      <c r="L56" s="26">
        <v>0</v>
      </c>
      <c r="M56" s="26">
        <v>0</v>
      </c>
      <c r="N56" s="26">
        <v>142</v>
      </c>
      <c r="O56" s="26">
        <v>132</v>
      </c>
      <c r="P56" s="28">
        <v>142</v>
      </c>
      <c r="Q56" s="26">
        <v>132</v>
      </c>
      <c r="R56" s="27"/>
      <c r="S56" s="89" t="s">
        <v>31</v>
      </c>
      <c r="T56" s="89"/>
      <c r="U56" s="26">
        <v>0</v>
      </c>
      <c r="V56" s="26">
        <v>0</v>
      </c>
      <c r="W56" s="26">
        <v>466</v>
      </c>
      <c r="X56" s="26">
        <v>880</v>
      </c>
      <c r="Y56" s="28">
        <v>466</v>
      </c>
      <c r="Z56" s="26">
        <v>880</v>
      </c>
      <c r="AA56" s="27"/>
      <c r="AB56" s="27"/>
      <c r="AC56" s="41"/>
      <c r="AD56" s="41"/>
      <c r="AE56" s="41"/>
      <c r="AF56" s="41"/>
      <c r="AG56" s="41"/>
      <c r="AH56" s="41"/>
      <c r="AI56" s="41"/>
      <c r="AJ56" s="41"/>
      <c r="AK56" s="27"/>
      <c r="AL56" s="41"/>
      <c r="AM56" s="41"/>
      <c r="AN56" s="41"/>
      <c r="AO56" s="41"/>
      <c r="AP56" s="41"/>
      <c r="AQ56" s="41"/>
      <c r="AR56" s="41"/>
      <c r="AS56" s="41"/>
      <c r="AT56" s="27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</row>
    <row r="57" spans="1:83" ht="14.25" customHeight="1">
      <c r="A57" s="24"/>
      <c r="B57" s="25"/>
      <c r="C57" s="26"/>
      <c r="D57" s="26"/>
      <c r="E57" s="26"/>
      <c r="F57" s="26"/>
      <c r="G57" s="26"/>
      <c r="H57" s="26"/>
      <c r="I57" s="24"/>
      <c r="J57" s="19"/>
      <c r="K57" s="39"/>
      <c r="L57" s="26"/>
      <c r="M57" s="26"/>
      <c r="N57" s="26"/>
      <c r="O57" s="26"/>
      <c r="P57" s="26"/>
      <c r="Q57" s="26"/>
      <c r="R57" s="24"/>
      <c r="S57" s="19"/>
      <c r="T57" s="39"/>
      <c r="U57" s="26"/>
      <c r="V57" s="26"/>
      <c r="W57" s="26"/>
      <c r="X57" s="26"/>
      <c r="Y57" s="26"/>
      <c r="Z57" s="26"/>
      <c r="AA57" s="24"/>
      <c r="AB57" s="24"/>
      <c r="AC57" s="41"/>
      <c r="AD57" s="41"/>
      <c r="AE57" s="41"/>
      <c r="AF57" s="41"/>
      <c r="AG57" s="41"/>
      <c r="AH57" s="41"/>
      <c r="AI57" s="41"/>
      <c r="AJ57" s="41"/>
      <c r="AK57" s="24"/>
      <c r="AL57" s="41"/>
      <c r="AM57" s="41"/>
      <c r="AN57" s="41"/>
      <c r="AO57" s="41"/>
      <c r="AP57" s="41"/>
      <c r="AQ57" s="41"/>
      <c r="AR57" s="41"/>
      <c r="AS57" s="41"/>
      <c r="AT57" s="24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</row>
    <row r="58" spans="1:83" ht="14.25" customHeight="1">
      <c r="A58" s="90" t="s">
        <v>32</v>
      </c>
      <c r="B58" s="87"/>
      <c r="C58" s="29">
        <v>2</v>
      </c>
      <c r="D58" s="29">
        <v>2</v>
      </c>
      <c r="E58" s="29">
        <v>156</v>
      </c>
      <c r="F58" s="29">
        <v>148</v>
      </c>
      <c r="G58" s="29">
        <v>158</v>
      </c>
      <c r="H58" s="29">
        <v>150</v>
      </c>
      <c r="I58" s="21"/>
      <c r="J58" s="90" t="s">
        <v>32</v>
      </c>
      <c r="K58" s="87"/>
      <c r="L58" s="29">
        <v>14</v>
      </c>
      <c r="M58" s="29">
        <v>14</v>
      </c>
      <c r="N58" s="29">
        <v>606</v>
      </c>
      <c r="O58" s="29">
        <v>556</v>
      </c>
      <c r="P58" s="29">
        <v>620</v>
      </c>
      <c r="Q58" s="29">
        <v>570</v>
      </c>
      <c r="R58" s="21"/>
      <c r="S58" s="90" t="s">
        <v>32</v>
      </c>
      <c r="T58" s="87"/>
      <c r="U58" s="29">
        <v>70</v>
      </c>
      <c r="V58" s="29">
        <v>201</v>
      </c>
      <c r="W58" s="29">
        <v>2036</v>
      </c>
      <c r="X58" s="29">
        <v>3106</v>
      </c>
      <c r="Y58" s="29">
        <v>2106</v>
      </c>
      <c r="Z58" s="29">
        <v>3307</v>
      </c>
      <c r="AA58" s="21"/>
      <c r="AB58" s="21"/>
      <c r="AC58" s="41"/>
      <c r="AD58" s="41"/>
      <c r="AE58" s="41"/>
      <c r="AF58" s="41"/>
      <c r="AG58" s="41"/>
      <c r="AH58" s="41"/>
      <c r="AI58" s="41"/>
      <c r="AJ58" s="41"/>
      <c r="AK58" s="21"/>
      <c r="AL58" s="41"/>
      <c r="AM58" s="41"/>
      <c r="AN58" s="41"/>
      <c r="AO58" s="41"/>
      <c r="AP58" s="41"/>
      <c r="AQ58" s="41"/>
      <c r="AR58" s="41"/>
      <c r="AS58" s="41"/>
      <c r="AT58" s="2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</row>
    <row r="59" spans="1:83" ht="14.25" customHeight="1">
      <c r="A59" s="19"/>
      <c r="B59" s="30"/>
      <c r="C59" s="30"/>
      <c r="D59" s="30"/>
      <c r="E59" s="30"/>
      <c r="F59" s="30"/>
      <c r="G59" s="30"/>
      <c r="H59" s="3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</row>
    <row r="60" spans="1:83" ht="14.25" customHeight="1">
      <c r="A60" s="31"/>
      <c r="B60" s="32"/>
      <c r="C60" s="32"/>
      <c r="D60" s="32"/>
      <c r="E60" s="32"/>
      <c r="F60" s="32"/>
      <c r="G60" s="32"/>
      <c r="H60" s="32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42"/>
      <c r="AL60" s="42"/>
      <c r="AM60" s="43"/>
      <c r="AN60" s="43"/>
      <c r="AO60" s="43"/>
      <c r="AP60" s="43"/>
      <c r="AQ60" s="43"/>
      <c r="AR60" s="43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</row>
    <row r="61" spans="1:83" ht="14.25" customHeight="1">
      <c r="A61" s="31"/>
      <c r="B61" s="32"/>
      <c r="C61" s="32"/>
      <c r="D61" s="32"/>
      <c r="E61" s="32"/>
      <c r="F61" s="32"/>
      <c r="G61" s="32"/>
      <c r="H61" s="32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42"/>
      <c r="AL61" s="42"/>
      <c r="AM61" s="43"/>
      <c r="AN61" s="43"/>
      <c r="AO61" s="43"/>
      <c r="AP61" s="43"/>
      <c r="AQ61" s="43"/>
      <c r="AR61" s="43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</row>
    <row r="62" spans="1:83" ht="14.25" customHeight="1">
      <c r="A62" s="33" t="s">
        <v>3</v>
      </c>
      <c r="B62" s="120" t="s">
        <v>51</v>
      </c>
      <c r="C62" s="94" t="s">
        <v>52</v>
      </c>
      <c r="D62" s="94"/>
      <c r="E62" s="94"/>
      <c r="F62" s="94"/>
      <c r="G62" s="94"/>
      <c r="H62" s="94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44"/>
      <c r="AL62" s="44"/>
      <c r="AM62" s="45"/>
      <c r="AN62" s="44"/>
      <c r="AO62" s="45"/>
      <c r="AP62" s="44"/>
      <c r="AQ62" s="45"/>
      <c r="AR62" s="44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</row>
    <row r="63" spans="1:83" ht="14.25" customHeight="1">
      <c r="A63" s="35" t="s">
        <v>6</v>
      </c>
      <c r="B63" s="120"/>
      <c r="C63" s="94"/>
      <c r="D63" s="94"/>
      <c r="E63" s="94"/>
      <c r="F63" s="94"/>
      <c r="G63" s="94"/>
      <c r="H63" s="94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46"/>
      <c r="AL63" s="46"/>
      <c r="AM63" s="8"/>
      <c r="AN63" s="8"/>
      <c r="AO63" s="8"/>
      <c r="AP63" s="8"/>
      <c r="AQ63" s="8"/>
      <c r="AR63" s="8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</row>
    <row r="64" spans="1:83" ht="14.25" customHeight="1">
      <c r="A64" s="12"/>
      <c r="B64" s="36"/>
      <c r="C64" s="94"/>
      <c r="D64" s="94"/>
      <c r="E64" s="94"/>
      <c r="F64" s="94"/>
      <c r="G64" s="94"/>
      <c r="H64" s="94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44"/>
      <c r="AL64" s="44"/>
      <c r="AM64" s="45"/>
      <c r="AN64" s="44"/>
      <c r="AO64" s="45"/>
      <c r="AP64" s="8"/>
      <c r="AQ64" s="45"/>
      <c r="AR64" s="44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</row>
    <row r="65" spans="1:83" ht="14.25" customHeight="1">
      <c r="A65" s="12"/>
      <c r="B65" s="36"/>
      <c r="C65" s="95" t="s">
        <v>53</v>
      </c>
      <c r="D65" s="95"/>
      <c r="E65" s="95"/>
      <c r="F65" s="95"/>
      <c r="G65" s="95"/>
      <c r="H65" s="95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46"/>
      <c r="AL65" s="46"/>
      <c r="AM65" s="8"/>
      <c r="AN65" s="8"/>
      <c r="AO65" s="8"/>
      <c r="AP65" s="8"/>
      <c r="AQ65" s="8"/>
      <c r="AR65" s="8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</row>
    <row r="66" spans="1:83" ht="14.25" customHeight="1">
      <c r="A66" s="12"/>
      <c r="B66" s="36"/>
      <c r="C66" s="95"/>
      <c r="D66" s="95"/>
      <c r="E66" s="95"/>
      <c r="F66" s="95"/>
      <c r="G66" s="95"/>
      <c r="H66" s="95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44"/>
      <c r="AL66" s="44"/>
      <c r="AM66" s="45"/>
      <c r="AN66" s="44"/>
      <c r="AO66" s="45"/>
      <c r="AP66" s="8"/>
      <c r="AQ66" s="45"/>
      <c r="AR66" s="44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</row>
    <row r="67" spans="1:83" ht="14.25" customHeight="1">
      <c r="A67" s="12"/>
      <c r="B67" s="36"/>
      <c r="C67" s="95"/>
      <c r="D67" s="95"/>
      <c r="E67" s="95"/>
      <c r="F67" s="95"/>
      <c r="G67" s="95"/>
      <c r="H67" s="95"/>
      <c r="I67" s="12"/>
      <c r="J67" s="49" t="s">
        <v>54</v>
      </c>
      <c r="K67" s="49"/>
      <c r="L67" s="49"/>
      <c r="M67" s="49"/>
      <c r="N67" s="49"/>
      <c r="O67" s="49"/>
      <c r="P67" s="49"/>
      <c r="Q67" s="49"/>
      <c r="R67" s="12"/>
      <c r="S67" s="49" t="s">
        <v>54</v>
      </c>
      <c r="T67" s="49"/>
      <c r="U67" s="49"/>
      <c r="V67" s="49"/>
      <c r="W67" s="49"/>
      <c r="X67" s="49"/>
      <c r="Y67" s="49"/>
      <c r="Z67" s="49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46"/>
      <c r="AL67" s="46"/>
      <c r="AM67" s="8"/>
      <c r="AN67" s="8"/>
      <c r="AO67" s="8"/>
      <c r="AP67" s="8"/>
      <c r="AQ67" s="8"/>
      <c r="AR67" s="8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</row>
    <row r="68" spans="1:83" ht="14.25" customHeight="1">
      <c r="A68" s="12"/>
      <c r="B68" s="12"/>
      <c r="C68" s="12"/>
      <c r="D68" s="12"/>
      <c r="E68" s="12"/>
      <c r="F68" s="12"/>
      <c r="G68" s="12"/>
      <c r="H68" s="12"/>
      <c r="I68" s="12"/>
      <c r="J68" s="49"/>
      <c r="K68" s="49"/>
      <c r="L68" s="49"/>
      <c r="M68" s="49"/>
      <c r="N68" s="49"/>
      <c r="O68" s="49"/>
      <c r="P68" s="49"/>
      <c r="Q68" s="49"/>
      <c r="R68" s="12"/>
      <c r="S68" s="49"/>
      <c r="T68" s="49"/>
      <c r="U68" s="49"/>
      <c r="V68" s="49"/>
      <c r="W68" s="49"/>
      <c r="X68" s="49"/>
      <c r="Y68" s="49"/>
      <c r="Z68" s="49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44"/>
      <c r="AL68" s="44"/>
      <c r="AM68" s="45"/>
      <c r="AN68" s="44"/>
      <c r="AO68" s="45"/>
      <c r="AP68" s="8"/>
      <c r="AQ68" s="45"/>
      <c r="AR68" s="44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</row>
    <row r="69" spans="1:83" ht="14.25" customHeight="1">
      <c r="A69" s="96" t="s">
        <v>9</v>
      </c>
      <c r="B69" s="87"/>
      <c r="C69" s="98" t="s">
        <v>10</v>
      </c>
      <c r="D69" s="87"/>
      <c r="E69" s="87"/>
      <c r="F69" s="87"/>
      <c r="G69" s="87"/>
      <c r="H69" s="87"/>
      <c r="I69" s="12"/>
      <c r="J69" s="96" t="s">
        <v>9</v>
      </c>
      <c r="K69" s="87"/>
      <c r="L69" s="98" t="s">
        <v>55</v>
      </c>
      <c r="M69" s="87"/>
      <c r="N69" s="87"/>
      <c r="O69" s="87"/>
      <c r="P69" s="87"/>
      <c r="Q69" s="87"/>
      <c r="R69" s="12"/>
      <c r="S69" s="96" t="s">
        <v>9</v>
      </c>
      <c r="T69" s="87"/>
      <c r="U69" s="98" t="s">
        <v>56</v>
      </c>
      <c r="V69" s="87"/>
      <c r="W69" s="87"/>
      <c r="X69" s="87"/>
      <c r="Y69" s="87"/>
      <c r="Z69" s="87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46"/>
      <c r="AL69" s="46"/>
      <c r="AM69" s="8"/>
      <c r="AN69" s="8"/>
      <c r="AO69" s="8"/>
      <c r="AP69" s="8"/>
      <c r="AQ69" s="8"/>
      <c r="AR69" s="8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</row>
    <row r="70" spans="1:83" ht="14.25" customHeight="1">
      <c r="A70" s="87"/>
      <c r="B70" s="96"/>
      <c r="C70" s="83" t="s">
        <v>13</v>
      </c>
      <c r="D70" s="83"/>
      <c r="E70" s="83" t="s">
        <v>14</v>
      </c>
      <c r="F70" s="83"/>
      <c r="G70" s="83" t="s">
        <v>15</v>
      </c>
      <c r="H70" s="83"/>
      <c r="I70" s="12"/>
      <c r="J70" s="87"/>
      <c r="K70" s="96"/>
      <c r="L70" s="83" t="s">
        <v>13</v>
      </c>
      <c r="M70" s="83"/>
      <c r="N70" s="83" t="s">
        <v>14</v>
      </c>
      <c r="O70" s="83"/>
      <c r="P70" s="83" t="s">
        <v>15</v>
      </c>
      <c r="Q70" s="83"/>
      <c r="R70" s="12"/>
      <c r="S70" s="87"/>
      <c r="T70" s="96"/>
      <c r="U70" s="83" t="s">
        <v>13</v>
      </c>
      <c r="V70" s="83"/>
      <c r="W70" s="83" t="s">
        <v>14</v>
      </c>
      <c r="X70" s="83"/>
      <c r="Y70" s="83" t="s">
        <v>15</v>
      </c>
      <c r="Z70" s="83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44"/>
      <c r="AL70" s="44"/>
      <c r="AM70" s="45"/>
      <c r="AN70" s="44"/>
      <c r="AO70" s="45"/>
      <c r="AP70" s="8"/>
      <c r="AQ70" s="45"/>
      <c r="AR70" s="44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</row>
    <row r="71" spans="1:83" ht="15" customHeight="1">
      <c r="A71" s="119" t="s">
        <v>16</v>
      </c>
      <c r="B71" s="87"/>
      <c r="C71" s="83"/>
      <c r="D71" s="83"/>
      <c r="E71" s="83"/>
      <c r="F71" s="83"/>
      <c r="G71" s="83"/>
      <c r="H71" s="83"/>
      <c r="I71" s="12"/>
      <c r="J71" s="119" t="s">
        <v>16</v>
      </c>
      <c r="K71" s="87"/>
      <c r="L71" s="83"/>
      <c r="M71" s="83"/>
      <c r="N71" s="83"/>
      <c r="O71" s="83"/>
      <c r="P71" s="83"/>
      <c r="Q71" s="83"/>
      <c r="R71" s="12"/>
      <c r="S71" s="119" t="s">
        <v>16</v>
      </c>
      <c r="T71" s="87"/>
      <c r="U71" s="83"/>
      <c r="V71" s="83"/>
      <c r="W71" s="83"/>
      <c r="X71" s="83"/>
      <c r="Y71" s="83"/>
      <c r="Z71" s="83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46"/>
      <c r="AL71" s="46"/>
      <c r="AM71" s="8"/>
      <c r="AN71" s="8"/>
      <c r="AO71" s="8"/>
      <c r="AP71" s="8"/>
      <c r="AQ71" s="8"/>
      <c r="AR71" s="8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</row>
    <row r="72" spans="1:83" ht="15" customHeight="1">
      <c r="A72" s="87"/>
      <c r="B72" s="119"/>
      <c r="C72" s="48" t="s">
        <v>17</v>
      </c>
      <c r="D72" s="48" t="s">
        <v>18</v>
      </c>
      <c r="E72" s="48" t="s">
        <v>17</v>
      </c>
      <c r="F72" s="48" t="s">
        <v>18</v>
      </c>
      <c r="G72" s="48" t="s">
        <v>17</v>
      </c>
      <c r="H72" s="48" t="s">
        <v>18</v>
      </c>
      <c r="I72" s="12"/>
      <c r="J72" s="87"/>
      <c r="K72" s="119"/>
      <c r="L72" s="53" t="s">
        <v>17</v>
      </c>
      <c r="M72" s="53" t="s">
        <v>18</v>
      </c>
      <c r="N72" s="53" t="s">
        <v>17</v>
      </c>
      <c r="O72" s="53" t="s">
        <v>18</v>
      </c>
      <c r="P72" s="53" t="s">
        <v>17</v>
      </c>
      <c r="Q72" s="53" t="s">
        <v>18</v>
      </c>
      <c r="R72" s="12"/>
      <c r="S72" s="87"/>
      <c r="T72" s="119"/>
      <c r="U72" s="53" t="s">
        <v>17</v>
      </c>
      <c r="V72" s="53" t="s">
        <v>18</v>
      </c>
      <c r="W72" s="53" t="s">
        <v>17</v>
      </c>
      <c r="X72" s="53" t="s">
        <v>18</v>
      </c>
      <c r="Y72" s="53" t="s">
        <v>17</v>
      </c>
      <c r="Z72" s="53" t="s">
        <v>18</v>
      </c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44"/>
      <c r="AL72" s="44"/>
      <c r="AM72" s="45"/>
      <c r="AN72" s="44"/>
      <c r="AO72" s="45"/>
      <c r="AP72" s="8"/>
      <c r="AQ72" s="45"/>
      <c r="AR72" s="44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</row>
    <row r="73" spans="1:83" ht="14.25" customHeight="1">
      <c r="A73" s="92" t="s">
        <v>19</v>
      </c>
      <c r="B73" s="87"/>
      <c r="C73" s="69" t="s">
        <v>20</v>
      </c>
      <c r="D73" s="69" t="s">
        <v>21</v>
      </c>
      <c r="E73" s="70" t="s">
        <v>22</v>
      </c>
      <c r="F73" s="69" t="s">
        <v>23</v>
      </c>
      <c r="G73" s="69" t="s">
        <v>24</v>
      </c>
      <c r="H73" s="69" t="s">
        <v>25</v>
      </c>
      <c r="I73" s="12"/>
      <c r="J73" s="92" t="s">
        <v>19</v>
      </c>
      <c r="K73" s="87"/>
      <c r="L73" s="69" t="s">
        <v>20</v>
      </c>
      <c r="M73" s="69" t="s">
        <v>21</v>
      </c>
      <c r="N73" s="70" t="s">
        <v>22</v>
      </c>
      <c r="O73" s="69" t="s">
        <v>23</v>
      </c>
      <c r="P73" s="69" t="s">
        <v>24</v>
      </c>
      <c r="Q73" s="69" t="s">
        <v>25</v>
      </c>
      <c r="R73" s="12"/>
      <c r="S73" s="92" t="s">
        <v>19</v>
      </c>
      <c r="T73" s="87"/>
      <c r="U73" s="69" t="s">
        <v>20</v>
      </c>
      <c r="V73" s="69" t="s">
        <v>21</v>
      </c>
      <c r="W73" s="70" t="s">
        <v>22</v>
      </c>
      <c r="X73" s="69" t="s">
        <v>23</v>
      </c>
      <c r="Y73" s="69" t="s">
        <v>24</v>
      </c>
      <c r="Z73" s="69" t="s">
        <v>25</v>
      </c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46"/>
      <c r="AL73" s="46"/>
      <c r="AM73" s="8"/>
      <c r="AN73" s="8"/>
      <c r="AO73" s="8"/>
      <c r="AP73" s="8"/>
      <c r="AQ73" s="8"/>
      <c r="AR73" s="8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</row>
    <row r="74" spans="1:83" ht="14.25" customHeight="1">
      <c r="A74" s="49"/>
      <c r="B74" s="50"/>
      <c r="C74" s="3"/>
      <c r="D74" s="3"/>
      <c r="E74" s="3"/>
      <c r="F74" s="3"/>
      <c r="G74" s="3"/>
      <c r="H74" s="3"/>
      <c r="I74" s="12"/>
      <c r="J74" s="49"/>
      <c r="K74" s="50"/>
      <c r="L74" s="3"/>
      <c r="M74" s="3"/>
      <c r="N74" s="3"/>
      <c r="O74" s="3"/>
      <c r="P74" s="3"/>
      <c r="Q74" s="3"/>
      <c r="R74" s="12"/>
      <c r="S74" s="49"/>
      <c r="T74" s="50"/>
      <c r="U74" s="3"/>
      <c r="V74" s="3"/>
      <c r="W74" s="3"/>
      <c r="X74" s="3"/>
      <c r="Y74" s="3"/>
      <c r="Z74" s="3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44"/>
      <c r="AL74" s="44"/>
      <c r="AM74" s="45"/>
      <c r="AN74" s="44"/>
      <c r="AO74" s="45"/>
      <c r="AP74" s="8"/>
      <c r="AQ74" s="45"/>
      <c r="AR74" s="44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</row>
    <row r="75" spans="1:83" ht="14.25" customHeight="1">
      <c r="A75" s="93" t="s">
        <v>26</v>
      </c>
      <c r="B75" s="93"/>
      <c r="C75" s="8">
        <v>37</v>
      </c>
      <c r="D75" s="8">
        <v>37</v>
      </c>
      <c r="E75" s="8">
        <f>52-C75</f>
        <v>15</v>
      </c>
      <c r="F75" s="8">
        <v>15</v>
      </c>
      <c r="G75" s="9">
        <f t="shared" ref="G75:G79" si="15">C75+E75</f>
        <v>52</v>
      </c>
      <c r="H75" s="8">
        <f t="shared" ref="H75:H79" si="16">D75+F75</f>
        <v>52</v>
      </c>
      <c r="I75" s="12"/>
      <c r="J75" s="93" t="s">
        <v>26</v>
      </c>
      <c r="K75" s="93"/>
      <c r="L75" s="8">
        <v>615</v>
      </c>
      <c r="M75" s="8">
        <v>613</v>
      </c>
      <c r="N75" s="8">
        <f>802-L75</f>
        <v>187</v>
      </c>
      <c r="O75" s="8">
        <f>801-M75</f>
        <v>188</v>
      </c>
      <c r="P75" s="9">
        <f t="shared" ref="P75" si="17">L75+N75</f>
        <v>802</v>
      </c>
      <c r="Q75" s="8">
        <f t="shared" ref="Q75" si="18">M75+O75</f>
        <v>801</v>
      </c>
      <c r="R75" s="12"/>
      <c r="S75" s="93" t="s">
        <v>26</v>
      </c>
      <c r="T75" s="93"/>
      <c r="U75" s="127">
        <v>15501</v>
      </c>
      <c r="V75" s="127">
        <v>15293</v>
      </c>
      <c r="W75" s="127">
        <v>2861</v>
      </c>
      <c r="X75" s="127">
        <v>3027</v>
      </c>
      <c r="Y75" s="128">
        <f t="shared" ref="Y75:Y79" si="19">U75+W75</f>
        <v>18362</v>
      </c>
      <c r="Z75" s="8">
        <f t="shared" ref="Z75:Z79" si="20">V75+X75</f>
        <v>18320</v>
      </c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57"/>
      <c r="AL75" s="57"/>
      <c r="AM75" s="57"/>
      <c r="AN75" s="57"/>
      <c r="AO75" s="57"/>
      <c r="AP75" s="8"/>
      <c r="AQ75" s="57"/>
      <c r="AR75" s="57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</row>
    <row r="76" spans="1:83" ht="14.25" customHeight="1">
      <c r="A76" s="49"/>
      <c r="B76" s="50"/>
      <c r="C76" s="3"/>
      <c r="D76" s="3"/>
      <c r="E76" s="8"/>
      <c r="F76" s="8"/>
      <c r="G76" s="3"/>
      <c r="H76" s="3"/>
      <c r="I76" s="12"/>
      <c r="J76" s="49"/>
      <c r="K76" s="50"/>
      <c r="L76" s="3"/>
      <c r="M76" s="3"/>
      <c r="N76" s="8"/>
      <c r="O76" s="8"/>
      <c r="P76" s="3"/>
      <c r="Q76" s="3"/>
      <c r="R76" s="12"/>
      <c r="S76" s="49"/>
      <c r="T76" s="50"/>
      <c r="U76" s="3"/>
      <c r="V76" s="3"/>
      <c r="W76" s="8"/>
      <c r="X76" s="8"/>
      <c r="Y76" s="3"/>
      <c r="Z76" s="3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45"/>
      <c r="AX76" s="45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</row>
    <row r="77" spans="1:83" ht="14.25" customHeight="1">
      <c r="A77" s="93" t="s">
        <v>27</v>
      </c>
      <c r="B77" s="93"/>
      <c r="C77" s="8">
        <v>22</v>
      </c>
      <c r="D77" s="8">
        <v>22</v>
      </c>
      <c r="E77" s="8">
        <v>9</v>
      </c>
      <c r="F77" s="8">
        <v>9</v>
      </c>
      <c r="G77" s="9">
        <f t="shared" si="15"/>
        <v>31</v>
      </c>
      <c r="H77" s="8">
        <f t="shared" si="16"/>
        <v>31</v>
      </c>
      <c r="I77" s="12"/>
      <c r="J77" s="93" t="s">
        <v>27</v>
      </c>
      <c r="K77" s="93"/>
      <c r="L77" s="8">
        <v>343</v>
      </c>
      <c r="M77" s="8">
        <v>343</v>
      </c>
      <c r="N77" s="8">
        <f>517-343</f>
        <v>174</v>
      </c>
      <c r="O77" s="8">
        <v>174</v>
      </c>
      <c r="P77" s="9">
        <f>L77+N77</f>
        <v>517</v>
      </c>
      <c r="Q77" s="8">
        <f>M77+O77</f>
        <v>517</v>
      </c>
      <c r="R77" s="12"/>
      <c r="S77" s="93" t="s">
        <v>27</v>
      </c>
      <c r="T77" s="93"/>
      <c r="U77" s="127">
        <v>7990</v>
      </c>
      <c r="V77" s="127">
        <v>7887</v>
      </c>
      <c r="W77" s="127">
        <v>2795</v>
      </c>
      <c r="X77" s="127">
        <v>2838</v>
      </c>
      <c r="Y77" s="128">
        <f t="shared" si="19"/>
        <v>10785</v>
      </c>
      <c r="Z77" s="8">
        <f t="shared" si="20"/>
        <v>10725</v>
      </c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9"/>
      <c r="AX77" s="9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</row>
    <row r="78" spans="1:83" ht="14.25" customHeight="1">
      <c r="A78" s="49"/>
      <c r="B78" s="50"/>
      <c r="C78" s="3"/>
      <c r="D78" s="3"/>
      <c r="E78" s="8"/>
      <c r="F78" s="8"/>
      <c r="G78" s="3"/>
      <c r="H78" s="3"/>
      <c r="I78" s="12"/>
      <c r="J78" s="49"/>
      <c r="K78" s="50"/>
      <c r="L78" s="3"/>
      <c r="M78" s="3"/>
      <c r="N78" s="8"/>
      <c r="O78" s="8"/>
      <c r="P78" s="3"/>
      <c r="Q78" s="3"/>
      <c r="R78" s="12"/>
      <c r="S78" s="49"/>
      <c r="T78" s="50"/>
      <c r="U78" s="3"/>
      <c r="V78" s="3"/>
      <c r="W78" s="8"/>
      <c r="X78" s="8"/>
      <c r="Y78" s="3"/>
      <c r="Z78" s="3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45"/>
      <c r="AX78" s="45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</row>
    <row r="79" spans="1:83" ht="14.25" customHeight="1">
      <c r="A79" s="93" t="s">
        <v>28</v>
      </c>
      <c r="B79" s="93"/>
      <c r="C79" s="8">
        <v>36</v>
      </c>
      <c r="D79" s="8">
        <v>36</v>
      </c>
      <c r="E79" s="8">
        <v>5</v>
      </c>
      <c r="F79" s="8">
        <v>5</v>
      </c>
      <c r="G79" s="9">
        <f t="shared" si="15"/>
        <v>41</v>
      </c>
      <c r="H79" s="8">
        <f t="shared" si="16"/>
        <v>41</v>
      </c>
      <c r="I79" s="12"/>
      <c r="J79" s="93" t="s">
        <v>28</v>
      </c>
      <c r="K79" s="93"/>
      <c r="L79" s="8">
        <v>521</v>
      </c>
      <c r="M79" s="8">
        <v>512</v>
      </c>
      <c r="N79" s="8">
        <v>173</v>
      </c>
      <c r="O79" s="8">
        <v>170</v>
      </c>
      <c r="P79" s="9">
        <f>L79+N79</f>
        <v>694</v>
      </c>
      <c r="Q79" s="8">
        <f>M79+O79</f>
        <v>682</v>
      </c>
      <c r="R79" s="12"/>
      <c r="S79" s="93" t="s">
        <v>28</v>
      </c>
      <c r="T79" s="93"/>
      <c r="U79" s="127">
        <v>12721</v>
      </c>
      <c r="V79" s="127">
        <v>12611</v>
      </c>
      <c r="W79" s="127">
        <v>1723</v>
      </c>
      <c r="X79" s="127">
        <v>1776</v>
      </c>
      <c r="Y79" s="128">
        <f t="shared" si="19"/>
        <v>14444</v>
      </c>
      <c r="Z79" s="8">
        <f t="shared" si="20"/>
        <v>14387</v>
      </c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9"/>
      <c r="AX79" s="9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</row>
    <row r="80" spans="1:83" ht="12" customHeight="1">
      <c r="A80" s="49"/>
      <c r="B80" s="50"/>
      <c r="C80" s="3"/>
      <c r="D80" s="3"/>
      <c r="E80" s="8"/>
      <c r="F80" s="8"/>
      <c r="G80" s="3"/>
      <c r="H80" s="3"/>
      <c r="I80" s="12"/>
      <c r="J80" s="49"/>
      <c r="K80" s="50"/>
      <c r="L80" s="3"/>
      <c r="M80" s="3"/>
      <c r="N80" s="8"/>
      <c r="O80" s="8"/>
      <c r="P80" s="3"/>
      <c r="Q80" s="3"/>
      <c r="R80" s="12"/>
      <c r="S80" s="49"/>
      <c r="T80" s="50"/>
      <c r="U80" s="3"/>
      <c r="V80" s="3"/>
      <c r="W80" s="8"/>
      <c r="X80" s="8"/>
      <c r="Y80" s="3"/>
      <c r="Z80" s="3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9"/>
      <c r="AX80" s="9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</row>
    <row r="81" spans="1:83" ht="14.25" customHeight="1">
      <c r="A81" s="93" t="s">
        <v>29</v>
      </c>
      <c r="B81" s="93"/>
      <c r="C81" s="8">
        <v>34</v>
      </c>
      <c r="D81" s="8">
        <v>34</v>
      </c>
      <c r="E81" s="8">
        <v>8</v>
      </c>
      <c r="F81" s="8">
        <v>8</v>
      </c>
      <c r="G81" s="9">
        <f t="shared" ref="G81:G85" si="21">C81+E81</f>
        <v>42</v>
      </c>
      <c r="H81" s="8">
        <f t="shared" ref="H81:H85" si="22">D81+F81</f>
        <v>42</v>
      </c>
      <c r="I81" s="12"/>
      <c r="J81" s="93" t="s">
        <v>29</v>
      </c>
      <c r="K81" s="93"/>
      <c r="L81" s="76">
        <v>547</v>
      </c>
      <c r="M81" s="8">
        <v>534</v>
      </c>
      <c r="N81" s="76">
        <v>131</v>
      </c>
      <c r="O81" s="8">
        <v>135</v>
      </c>
      <c r="P81" s="9">
        <f>L81+N81</f>
        <v>678</v>
      </c>
      <c r="Q81" s="8">
        <f>M81+O81</f>
        <v>669</v>
      </c>
      <c r="R81" s="12"/>
      <c r="S81" s="93" t="s">
        <v>29</v>
      </c>
      <c r="T81" s="93"/>
      <c r="U81" s="127">
        <v>11634</v>
      </c>
      <c r="V81" s="127">
        <v>11407</v>
      </c>
      <c r="W81" s="127">
        <v>1843.0239999999999</v>
      </c>
      <c r="X81" s="127">
        <v>2854</v>
      </c>
      <c r="Y81" s="128">
        <f t="shared" ref="Y81:Y85" si="23">U81+W81</f>
        <v>13477.023999999999</v>
      </c>
      <c r="Z81" s="8">
        <f t="shared" ref="Z81:Z85" si="24">V81+X81</f>
        <v>14261</v>
      </c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45"/>
      <c r="AX81" s="45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</row>
    <row r="82" spans="1:83" ht="14.25" customHeight="1">
      <c r="A82" s="49"/>
      <c r="B82" s="50"/>
      <c r="C82" s="3"/>
      <c r="D82" s="3"/>
      <c r="E82" s="8"/>
      <c r="F82" s="8"/>
      <c r="G82" s="3"/>
      <c r="H82" s="3"/>
      <c r="I82" s="12"/>
      <c r="J82" s="49"/>
      <c r="K82" s="50"/>
      <c r="L82" s="3"/>
      <c r="M82" s="3"/>
      <c r="N82" s="8"/>
      <c r="O82" s="8"/>
      <c r="P82" s="3"/>
      <c r="Q82" s="3"/>
      <c r="R82" s="12"/>
      <c r="S82" s="49"/>
      <c r="T82" s="50"/>
      <c r="U82" s="3"/>
      <c r="V82" s="3"/>
      <c r="W82" s="8"/>
      <c r="X82" s="8"/>
      <c r="Y82" s="3"/>
      <c r="Z82" s="3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9"/>
      <c r="AX82" s="9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</row>
    <row r="83" spans="1:83" ht="12" customHeight="1">
      <c r="A83" s="93" t="s">
        <v>30</v>
      </c>
      <c r="B83" s="93"/>
      <c r="C83" s="8">
        <v>50</v>
      </c>
      <c r="D83" s="8">
        <v>50</v>
      </c>
      <c r="E83" s="8">
        <v>17</v>
      </c>
      <c r="F83" s="8">
        <v>17</v>
      </c>
      <c r="G83" s="9">
        <f t="shared" si="21"/>
        <v>67</v>
      </c>
      <c r="H83" s="8">
        <f t="shared" si="22"/>
        <v>67</v>
      </c>
      <c r="I83" s="12"/>
      <c r="J83" s="93" t="s">
        <v>30</v>
      </c>
      <c r="K83" s="93"/>
      <c r="L83" s="8">
        <v>720</v>
      </c>
      <c r="M83" s="8">
        <v>708</v>
      </c>
      <c r="N83" s="8">
        <v>511</v>
      </c>
      <c r="O83" s="8">
        <v>519</v>
      </c>
      <c r="P83" s="9">
        <f t="shared" ref="P83:P85" si="25">L83+N83</f>
        <v>1231</v>
      </c>
      <c r="Q83" s="8">
        <f t="shared" ref="Q83:Q85" si="26">M83+O83</f>
        <v>1227</v>
      </c>
      <c r="R83" s="12"/>
      <c r="S83" s="93" t="s">
        <v>30</v>
      </c>
      <c r="T83" s="93"/>
      <c r="U83" s="130">
        <v>17208</v>
      </c>
      <c r="V83" s="127">
        <v>17131</v>
      </c>
      <c r="W83" s="127">
        <v>6687</v>
      </c>
      <c r="X83" s="127">
        <v>6770</v>
      </c>
      <c r="Y83" s="128">
        <f t="shared" si="23"/>
        <v>23895</v>
      </c>
      <c r="Z83" s="8">
        <f t="shared" si="24"/>
        <v>23901</v>
      </c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</row>
    <row r="84" spans="1:83" ht="14.25" customHeight="1">
      <c r="A84" s="49"/>
      <c r="B84" s="50"/>
      <c r="C84" s="3"/>
      <c r="D84" s="3"/>
      <c r="E84" s="8"/>
      <c r="F84" s="8"/>
      <c r="G84" s="3"/>
      <c r="H84" s="3"/>
      <c r="I84" s="12"/>
      <c r="J84" s="49"/>
      <c r="K84" s="50"/>
      <c r="L84" s="3"/>
      <c r="M84" s="3"/>
      <c r="N84" s="8"/>
      <c r="O84" s="8"/>
      <c r="P84" s="3"/>
      <c r="Q84" s="3"/>
      <c r="R84" s="12"/>
      <c r="S84" s="49"/>
      <c r="T84" s="50"/>
      <c r="U84" s="3"/>
      <c r="V84" s="3"/>
      <c r="W84" s="8"/>
      <c r="X84" s="8"/>
      <c r="Y84" s="3"/>
      <c r="Z84" s="3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</row>
    <row r="85" spans="1:83" ht="14.25" customHeight="1">
      <c r="A85" s="93" t="s">
        <v>31</v>
      </c>
      <c r="B85" s="93"/>
      <c r="C85" s="8">
        <v>31</v>
      </c>
      <c r="D85" s="8">
        <v>31</v>
      </c>
      <c r="E85" s="8">
        <f>48-C85</f>
        <v>17</v>
      </c>
      <c r="F85" s="8">
        <v>17</v>
      </c>
      <c r="G85" s="9">
        <f t="shared" si="21"/>
        <v>48</v>
      </c>
      <c r="H85" s="8">
        <f t="shared" si="22"/>
        <v>48</v>
      </c>
      <c r="I85" s="12"/>
      <c r="J85" s="93" t="s">
        <v>31</v>
      </c>
      <c r="K85" s="93"/>
      <c r="L85" s="8">
        <v>534</v>
      </c>
      <c r="M85" s="8">
        <v>536</v>
      </c>
      <c r="N85" s="8">
        <f>906-L85</f>
        <v>372</v>
      </c>
      <c r="O85" s="8">
        <f>876-M85</f>
        <v>340</v>
      </c>
      <c r="P85" s="9">
        <f t="shared" si="25"/>
        <v>906</v>
      </c>
      <c r="Q85" s="8">
        <f t="shared" si="26"/>
        <v>876</v>
      </c>
      <c r="R85" s="12"/>
      <c r="S85" s="93" t="s">
        <v>31</v>
      </c>
      <c r="T85" s="93"/>
      <c r="U85" s="127">
        <v>13777</v>
      </c>
      <c r="V85" s="127">
        <v>13640</v>
      </c>
      <c r="W85" s="127">
        <v>5072</v>
      </c>
      <c r="X85" s="127">
        <v>4867</v>
      </c>
      <c r="Y85" s="9">
        <f t="shared" si="23"/>
        <v>18849</v>
      </c>
      <c r="Z85" s="8">
        <f t="shared" si="24"/>
        <v>18507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</row>
    <row r="86" spans="1:83" ht="14.25" customHeight="1">
      <c r="A86" s="49"/>
      <c r="B86" s="50"/>
      <c r="C86" s="3"/>
      <c r="D86" s="3"/>
      <c r="E86" s="3"/>
      <c r="F86" s="8"/>
      <c r="G86" s="3"/>
      <c r="H86" s="3"/>
      <c r="I86" s="12"/>
      <c r="J86" s="49"/>
      <c r="K86" s="50"/>
      <c r="L86" s="3"/>
      <c r="M86" s="3"/>
      <c r="N86" s="3"/>
      <c r="O86" s="8"/>
      <c r="P86" s="3"/>
      <c r="Q86" s="3"/>
      <c r="R86" s="12"/>
      <c r="S86" s="49"/>
      <c r="T86" s="50"/>
      <c r="U86" s="3"/>
      <c r="V86" s="3"/>
      <c r="W86" s="3"/>
      <c r="X86" s="8"/>
      <c r="Y86" s="3"/>
      <c r="Z86" s="3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</row>
    <row r="87" spans="1:83" ht="14.25" customHeight="1">
      <c r="A87" s="98" t="s">
        <v>32</v>
      </c>
      <c r="B87" s="87"/>
      <c r="C87" s="6">
        <f t="shared" ref="C87:H87" si="27">SUM(C75:C85)</f>
        <v>210</v>
      </c>
      <c r="D87" s="6">
        <f t="shared" si="27"/>
        <v>210</v>
      </c>
      <c r="E87" s="6">
        <f t="shared" si="27"/>
        <v>71</v>
      </c>
      <c r="F87" s="6">
        <f t="shared" si="27"/>
        <v>71</v>
      </c>
      <c r="G87" s="6">
        <f t="shared" si="27"/>
        <v>281</v>
      </c>
      <c r="H87" s="6">
        <f t="shared" si="27"/>
        <v>281</v>
      </c>
      <c r="I87" s="49"/>
      <c r="J87" s="98" t="s">
        <v>32</v>
      </c>
      <c r="K87" s="87"/>
      <c r="L87" s="6">
        <f t="shared" ref="L87:Q87" si="28">SUM(L75:L85)</f>
        <v>3280</v>
      </c>
      <c r="M87" s="6">
        <f t="shared" si="28"/>
        <v>3246</v>
      </c>
      <c r="N87" s="6">
        <f t="shared" si="28"/>
        <v>1548</v>
      </c>
      <c r="O87" s="6">
        <f t="shared" si="28"/>
        <v>1526</v>
      </c>
      <c r="P87" s="6">
        <f t="shared" si="28"/>
        <v>4828</v>
      </c>
      <c r="Q87" s="6">
        <f t="shared" si="28"/>
        <v>4772</v>
      </c>
      <c r="R87" s="49"/>
      <c r="S87" s="98" t="s">
        <v>32</v>
      </c>
      <c r="T87" s="87"/>
      <c r="U87" s="6">
        <f t="shared" ref="U87:Z87" si="29">SUM(U75:U85)</f>
        <v>78831</v>
      </c>
      <c r="V87" s="6">
        <f t="shared" si="29"/>
        <v>77969</v>
      </c>
      <c r="W87" s="6">
        <f t="shared" si="29"/>
        <v>20981.023999999998</v>
      </c>
      <c r="X87" s="6">
        <f t="shared" si="29"/>
        <v>22132</v>
      </c>
      <c r="Y87" s="6">
        <f t="shared" si="29"/>
        <v>99812.024000000005</v>
      </c>
      <c r="Z87" s="6">
        <f t="shared" si="29"/>
        <v>100101</v>
      </c>
      <c r="AA87" s="49"/>
      <c r="AB87" s="49"/>
      <c r="AK87" s="49"/>
      <c r="AT87" s="49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</row>
    <row r="88" spans="1:83" ht="14.25" customHeight="1">
      <c r="A88" s="31"/>
      <c r="B88" s="32"/>
      <c r="C88" s="32"/>
      <c r="D88" s="32"/>
      <c r="E88" s="32"/>
      <c r="F88" s="32"/>
      <c r="G88" s="32"/>
      <c r="H88" s="32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57"/>
      <c r="AL88" s="57"/>
      <c r="AM88" s="57"/>
      <c r="AN88" s="57"/>
      <c r="AO88" s="58"/>
      <c r="AP88" s="57"/>
      <c r="AQ88" s="57"/>
      <c r="AR88" s="57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</row>
    <row r="89" spans="1:83" ht="14.25" customHeight="1">
      <c r="A89" s="31"/>
      <c r="B89" s="32"/>
      <c r="C89" s="32"/>
      <c r="D89" s="32"/>
      <c r="E89" s="32"/>
      <c r="F89" s="32"/>
      <c r="G89" s="32"/>
      <c r="H89" s="32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57"/>
      <c r="AL89" s="57"/>
      <c r="AM89" s="57"/>
      <c r="AN89" s="57"/>
      <c r="AO89" s="58"/>
      <c r="AP89" s="57"/>
      <c r="AQ89" s="57"/>
      <c r="AR89" s="57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</row>
    <row r="90" spans="1:83" ht="14.25" customHeight="1">
      <c r="A90" s="17" t="s">
        <v>3</v>
      </c>
      <c r="B90" s="110" t="s">
        <v>51</v>
      </c>
      <c r="C90" s="99" t="s">
        <v>57</v>
      </c>
      <c r="D90" s="99"/>
      <c r="E90" s="99"/>
      <c r="F90" s="99"/>
      <c r="G90" s="99"/>
      <c r="H90" s="99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44"/>
      <c r="AL90" s="44"/>
      <c r="AM90" s="45"/>
      <c r="AN90" s="44"/>
      <c r="AO90" s="45"/>
      <c r="AP90" s="44"/>
      <c r="AQ90" s="45"/>
      <c r="AR90" s="44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</row>
    <row r="91" spans="1:83" ht="14.25" customHeight="1">
      <c r="A91" s="16" t="s">
        <v>6</v>
      </c>
      <c r="B91" s="110"/>
      <c r="C91" s="99"/>
      <c r="D91" s="99"/>
      <c r="E91" s="99"/>
      <c r="F91" s="99"/>
      <c r="G91" s="99"/>
      <c r="H91" s="99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46"/>
      <c r="AL91" s="46"/>
      <c r="AM91" s="8"/>
      <c r="AN91" s="8"/>
      <c r="AO91" s="8"/>
      <c r="AP91" s="8"/>
      <c r="AQ91" s="8"/>
      <c r="AR91" s="8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</row>
    <row r="92" spans="1:83" ht="14.25" customHeight="1">
      <c r="A92" s="15"/>
      <c r="B92" s="18"/>
      <c r="C92" s="99"/>
      <c r="D92" s="99"/>
      <c r="E92" s="99"/>
      <c r="F92" s="99"/>
      <c r="G92" s="99"/>
      <c r="H92" s="99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44"/>
      <c r="AL92" s="44"/>
      <c r="AM92" s="45"/>
      <c r="AN92" s="44"/>
      <c r="AO92" s="45"/>
      <c r="AP92" s="8"/>
      <c r="AQ92" s="45"/>
      <c r="AR92" s="44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</row>
    <row r="93" spans="1:83" ht="14.25" customHeight="1">
      <c r="A93" s="15"/>
      <c r="B93" s="18"/>
      <c r="C93" s="100" t="s">
        <v>58</v>
      </c>
      <c r="D93" s="100"/>
      <c r="E93" s="100"/>
      <c r="F93" s="100"/>
      <c r="G93" s="100"/>
      <c r="H93" s="10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46"/>
      <c r="AL93" s="46"/>
      <c r="AM93" s="8"/>
      <c r="AN93" s="8"/>
      <c r="AO93" s="8"/>
      <c r="AP93" s="8"/>
      <c r="AQ93" s="8"/>
      <c r="AR93" s="8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</row>
    <row r="94" spans="1:83" ht="14.25" customHeight="1">
      <c r="A94" s="15"/>
      <c r="B94" s="18"/>
      <c r="C94" s="100"/>
      <c r="D94" s="100"/>
      <c r="E94" s="100"/>
      <c r="F94" s="100"/>
      <c r="G94" s="100"/>
      <c r="H94" s="10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44"/>
      <c r="AL94" s="44"/>
      <c r="AM94" s="45"/>
      <c r="AN94" s="44"/>
      <c r="AO94" s="45"/>
      <c r="AP94" s="8"/>
      <c r="AQ94" s="45"/>
      <c r="AR94" s="44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</row>
    <row r="95" spans="1:83" ht="14.25" customHeight="1">
      <c r="A95" s="15"/>
      <c r="B95" s="18"/>
      <c r="C95" s="100"/>
      <c r="D95" s="100"/>
      <c r="E95" s="100"/>
      <c r="F95" s="100"/>
      <c r="G95" s="100"/>
      <c r="H95" s="100"/>
      <c r="I95" s="15"/>
      <c r="J95" s="24" t="s">
        <v>54</v>
      </c>
      <c r="K95" s="24"/>
      <c r="L95" s="24"/>
      <c r="M95" s="24"/>
      <c r="N95" s="24"/>
      <c r="O95" s="24"/>
      <c r="P95" s="24"/>
      <c r="Q95" s="24"/>
      <c r="R95" s="15"/>
      <c r="S95" s="24" t="s">
        <v>54</v>
      </c>
      <c r="T95" s="24"/>
      <c r="U95" s="24"/>
      <c r="V95" s="24"/>
      <c r="W95" s="24"/>
      <c r="X95" s="24"/>
      <c r="Y95" s="24"/>
      <c r="Z95" s="24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46"/>
      <c r="AL95" s="46"/>
      <c r="AM95" s="8"/>
      <c r="AN95" s="8"/>
      <c r="AO95" s="8"/>
      <c r="AP95" s="8"/>
      <c r="AQ95" s="8"/>
      <c r="AR95" s="8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</row>
    <row r="96" spans="1:83" ht="14.25" customHeight="1">
      <c r="A96" s="15"/>
      <c r="B96" s="15"/>
      <c r="C96" s="15"/>
      <c r="D96" s="15"/>
      <c r="E96" s="15"/>
      <c r="F96" s="15"/>
      <c r="G96" s="15"/>
      <c r="H96" s="15"/>
      <c r="I96" s="15"/>
      <c r="J96" s="24"/>
      <c r="K96" s="24"/>
      <c r="L96" s="24"/>
      <c r="M96" s="24"/>
      <c r="N96" s="24"/>
      <c r="O96" s="24"/>
      <c r="P96" s="24"/>
      <c r="Q96" s="24"/>
      <c r="R96" s="15"/>
      <c r="S96" s="24"/>
      <c r="T96" s="24"/>
      <c r="U96" s="24"/>
      <c r="V96" s="24"/>
      <c r="W96" s="24"/>
      <c r="X96" s="24"/>
      <c r="Y96" s="24"/>
      <c r="Z96" s="24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44"/>
      <c r="AL96" s="44"/>
      <c r="AM96" s="45"/>
      <c r="AN96" s="44"/>
      <c r="AO96" s="45"/>
      <c r="AP96" s="8"/>
      <c r="AQ96" s="45"/>
      <c r="AR96" s="44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</row>
    <row r="97" spans="1:83" ht="14.25" customHeight="1">
      <c r="A97" s="101" t="s">
        <v>9</v>
      </c>
      <c r="B97" s="87"/>
      <c r="C97" s="112" t="s">
        <v>10</v>
      </c>
      <c r="D97" s="78"/>
      <c r="E97" s="78"/>
      <c r="F97" s="78"/>
      <c r="G97" s="78"/>
      <c r="H97" s="78"/>
      <c r="I97" s="15"/>
      <c r="J97" s="101" t="s">
        <v>9</v>
      </c>
      <c r="K97" s="87"/>
      <c r="L97" s="112" t="s">
        <v>55</v>
      </c>
      <c r="M97" s="78"/>
      <c r="N97" s="78"/>
      <c r="O97" s="78"/>
      <c r="P97" s="78"/>
      <c r="Q97" s="78"/>
      <c r="R97" s="15"/>
      <c r="S97" s="101" t="s">
        <v>9</v>
      </c>
      <c r="T97" s="87"/>
      <c r="U97" s="112" t="s">
        <v>56</v>
      </c>
      <c r="V97" s="78"/>
      <c r="W97" s="78"/>
      <c r="X97" s="78"/>
      <c r="Y97" s="78"/>
      <c r="Z97" s="78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46"/>
      <c r="AL97" s="46"/>
      <c r="AM97" s="8"/>
      <c r="AN97" s="8"/>
      <c r="AO97" s="8"/>
      <c r="AP97" s="8"/>
      <c r="AQ97" s="8"/>
      <c r="AR97" s="8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</row>
    <row r="98" spans="1:83" ht="14.25" customHeight="1">
      <c r="A98" s="87"/>
      <c r="B98" s="101"/>
      <c r="C98" s="97" t="s">
        <v>13</v>
      </c>
      <c r="D98" s="87"/>
      <c r="E98" s="97" t="s">
        <v>14</v>
      </c>
      <c r="F98" s="87"/>
      <c r="G98" s="97" t="s">
        <v>15</v>
      </c>
      <c r="H98" s="87"/>
      <c r="I98" s="15"/>
      <c r="J98" s="87"/>
      <c r="K98" s="101"/>
      <c r="L98" s="97" t="s">
        <v>13</v>
      </c>
      <c r="M98" s="87"/>
      <c r="N98" s="97" t="s">
        <v>14</v>
      </c>
      <c r="O98" s="87"/>
      <c r="P98" s="97" t="s">
        <v>15</v>
      </c>
      <c r="Q98" s="87"/>
      <c r="R98" s="15"/>
      <c r="S98" s="87"/>
      <c r="T98" s="101"/>
      <c r="U98" s="97" t="s">
        <v>13</v>
      </c>
      <c r="V98" s="87"/>
      <c r="W98" s="97" t="s">
        <v>14</v>
      </c>
      <c r="X98" s="87"/>
      <c r="Y98" s="97" t="s">
        <v>15</v>
      </c>
      <c r="Z98" s="87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44"/>
      <c r="AL98" s="44"/>
      <c r="AM98" s="45"/>
      <c r="AN98" s="44"/>
      <c r="AO98" s="45"/>
      <c r="AP98" s="8"/>
      <c r="AQ98" s="45"/>
      <c r="AR98" s="44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</row>
    <row r="99" spans="1:83" ht="15" customHeight="1">
      <c r="A99" s="111" t="s">
        <v>16</v>
      </c>
      <c r="B99" s="87"/>
      <c r="C99" s="87"/>
      <c r="D99" s="97"/>
      <c r="E99" s="87"/>
      <c r="F99" s="97"/>
      <c r="G99" s="87"/>
      <c r="H99" s="97"/>
      <c r="I99" s="15"/>
      <c r="J99" s="111" t="s">
        <v>16</v>
      </c>
      <c r="K99" s="87"/>
      <c r="L99" s="87"/>
      <c r="M99" s="97"/>
      <c r="N99" s="87"/>
      <c r="O99" s="97"/>
      <c r="P99" s="87"/>
      <c r="Q99" s="97"/>
      <c r="R99" s="15"/>
      <c r="S99" s="111" t="s">
        <v>16</v>
      </c>
      <c r="T99" s="87"/>
      <c r="U99" s="87"/>
      <c r="V99" s="97"/>
      <c r="W99" s="87"/>
      <c r="X99" s="97"/>
      <c r="Y99" s="87"/>
      <c r="Z99" s="97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46"/>
      <c r="AL99" s="46"/>
      <c r="AM99" s="8"/>
      <c r="AN99" s="8"/>
      <c r="AO99" s="8"/>
      <c r="AP99" s="8"/>
      <c r="AQ99" s="8"/>
      <c r="AR99" s="8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</row>
    <row r="100" spans="1:83" ht="15" customHeight="1">
      <c r="A100" s="87"/>
      <c r="B100" s="111"/>
      <c r="C100" s="21" t="s">
        <v>38</v>
      </c>
      <c r="D100" s="21" t="s">
        <v>17</v>
      </c>
      <c r="E100" s="21" t="s">
        <v>38</v>
      </c>
      <c r="F100" s="21" t="s">
        <v>17</v>
      </c>
      <c r="G100" s="21" t="s">
        <v>38</v>
      </c>
      <c r="H100" s="21" t="s">
        <v>17</v>
      </c>
      <c r="I100" s="15"/>
      <c r="J100" s="87"/>
      <c r="K100" s="111"/>
      <c r="L100" s="21" t="s">
        <v>38</v>
      </c>
      <c r="M100" s="21" t="s">
        <v>17</v>
      </c>
      <c r="N100" s="21" t="s">
        <v>38</v>
      </c>
      <c r="O100" s="21" t="s">
        <v>17</v>
      </c>
      <c r="P100" s="21" t="s">
        <v>38</v>
      </c>
      <c r="Q100" s="21" t="s">
        <v>17</v>
      </c>
      <c r="R100" s="15"/>
      <c r="S100" s="87"/>
      <c r="T100" s="111"/>
      <c r="U100" s="21" t="s">
        <v>38</v>
      </c>
      <c r="V100" s="21" t="s">
        <v>17</v>
      </c>
      <c r="W100" s="21" t="s">
        <v>38</v>
      </c>
      <c r="X100" s="21" t="s">
        <v>17</v>
      </c>
      <c r="Y100" s="21" t="s">
        <v>38</v>
      </c>
      <c r="Z100" s="21" t="s">
        <v>17</v>
      </c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44"/>
      <c r="AL100" s="44"/>
      <c r="AM100" s="45"/>
      <c r="AN100" s="44"/>
      <c r="AO100" s="45"/>
      <c r="AP100" s="8"/>
      <c r="AQ100" s="45"/>
      <c r="AR100" s="44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</row>
    <row r="101" spans="1:83" ht="14.25" customHeight="1">
      <c r="A101" s="86" t="s">
        <v>19</v>
      </c>
      <c r="B101" s="87"/>
      <c r="C101" s="72" t="s">
        <v>20</v>
      </c>
      <c r="D101" s="72" t="s">
        <v>21</v>
      </c>
      <c r="E101" s="73" t="s">
        <v>22</v>
      </c>
      <c r="F101" s="72" t="s">
        <v>23</v>
      </c>
      <c r="G101" s="72" t="s">
        <v>24</v>
      </c>
      <c r="H101" s="72" t="s">
        <v>25</v>
      </c>
      <c r="I101" s="15"/>
      <c r="J101" s="86" t="s">
        <v>19</v>
      </c>
      <c r="K101" s="87"/>
      <c r="L101" s="72" t="s">
        <v>39</v>
      </c>
      <c r="M101" s="72" t="s">
        <v>40</v>
      </c>
      <c r="N101" s="72" t="s">
        <v>41</v>
      </c>
      <c r="O101" s="72" t="s">
        <v>42</v>
      </c>
      <c r="P101" s="72" t="s">
        <v>43</v>
      </c>
      <c r="Q101" s="72" t="s">
        <v>44</v>
      </c>
      <c r="R101" s="15"/>
      <c r="S101" s="86" t="s">
        <v>19</v>
      </c>
      <c r="T101" s="87"/>
      <c r="U101" s="72" t="s">
        <v>45</v>
      </c>
      <c r="V101" s="72" t="s">
        <v>46</v>
      </c>
      <c r="W101" s="72" t="s">
        <v>47</v>
      </c>
      <c r="X101" s="72" t="s">
        <v>48</v>
      </c>
      <c r="Y101" s="72" t="s">
        <v>49</v>
      </c>
      <c r="Z101" s="72" t="s">
        <v>50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46"/>
      <c r="AL101" s="46"/>
      <c r="AM101" s="8"/>
      <c r="AN101" s="8"/>
      <c r="AO101" s="8"/>
      <c r="AP101" s="8"/>
      <c r="AQ101" s="8"/>
      <c r="AR101" s="8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</row>
    <row r="102" spans="1:83" ht="14.25" customHeight="1">
      <c r="A102" s="24"/>
      <c r="B102" s="25"/>
      <c r="C102" s="52"/>
      <c r="D102" s="26"/>
      <c r="E102" s="52"/>
      <c r="F102" s="26"/>
      <c r="G102" s="52"/>
      <c r="H102" s="26"/>
      <c r="I102" s="15"/>
      <c r="J102" s="24"/>
      <c r="K102" s="25"/>
      <c r="L102" s="52"/>
      <c r="M102" s="26"/>
      <c r="N102" s="52"/>
      <c r="O102" s="26"/>
      <c r="P102" s="52"/>
      <c r="Q102" s="26"/>
      <c r="R102" s="15"/>
      <c r="S102" s="24"/>
      <c r="T102" s="25"/>
      <c r="U102" s="52"/>
      <c r="V102" s="26"/>
      <c r="W102" s="52"/>
      <c r="X102" s="26"/>
      <c r="Y102" s="52"/>
      <c r="Z102" s="26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44"/>
      <c r="AL102" s="44"/>
      <c r="AM102" s="45"/>
      <c r="AN102" s="44"/>
      <c r="AO102" s="45"/>
      <c r="AP102" s="8"/>
      <c r="AQ102" s="45"/>
      <c r="AR102" s="44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</row>
    <row r="103" spans="1:83" ht="14.25" customHeight="1">
      <c r="A103" s="88" t="s">
        <v>26</v>
      </c>
      <c r="B103" s="88"/>
      <c r="C103" s="26">
        <v>38</v>
      </c>
      <c r="D103" s="26">
        <v>37</v>
      </c>
      <c r="E103" s="26">
        <v>13</v>
      </c>
      <c r="F103" s="26">
        <v>15</v>
      </c>
      <c r="G103" s="28">
        <v>51</v>
      </c>
      <c r="H103" s="26">
        <v>52</v>
      </c>
      <c r="I103" s="15"/>
      <c r="J103" s="88" t="s">
        <v>26</v>
      </c>
      <c r="K103" s="88"/>
      <c r="L103" s="28">
        <v>608</v>
      </c>
      <c r="M103" s="26">
        <v>630</v>
      </c>
      <c r="N103" s="28">
        <v>180</v>
      </c>
      <c r="O103" s="28">
        <v>184</v>
      </c>
      <c r="P103" s="26">
        <v>788</v>
      </c>
      <c r="Q103" s="26">
        <v>814</v>
      </c>
      <c r="R103" s="15"/>
      <c r="S103" s="88" t="s">
        <v>26</v>
      </c>
      <c r="T103" s="88"/>
      <c r="U103" s="55">
        <v>15645</v>
      </c>
      <c r="V103" s="56">
        <v>15649</v>
      </c>
      <c r="W103" s="55">
        <v>2884</v>
      </c>
      <c r="X103" s="26">
        <v>2808</v>
      </c>
      <c r="Y103" s="26">
        <v>18529</v>
      </c>
      <c r="Z103" s="26">
        <v>18457</v>
      </c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57"/>
      <c r="AL103" s="57"/>
      <c r="AM103" s="57"/>
      <c r="AN103" s="57"/>
      <c r="AO103" s="57"/>
      <c r="AP103" s="8"/>
      <c r="AQ103" s="57"/>
      <c r="AR103" s="57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</row>
    <row r="104" spans="1:83" ht="14.25" customHeight="1">
      <c r="A104" s="24"/>
      <c r="B104" s="25"/>
      <c r="C104" s="52"/>
      <c r="D104" s="52"/>
      <c r="E104" s="26"/>
      <c r="F104" s="26"/>
      <c r="G104" s="52"/>
      <c r="H104" s="26"/>
      <c r="I104" s="15"/>
      <c r="J104" s="24"/>
      <c r="K104" s="25"/>
      <c r="L104" s="52"/>
      <c r="M104" s="26"/>
      <c r="N104" s="52"/>
      <c r="O104" s="52"/>
      <c r="P104" s="52"/>
      <c r="Q104" s="26"/>
      <c r="R104" s="15"/>
      <c r="S104" s="24"/>
      <c r="T104" s="25"/>
      <c r="U104" s="52"/>
      <c r="V104" s="26"/>
      <c r="W104" s="52"/>
      <c r="X104" s="26"/>
      <c r="Y104" s="52"/>
      <c r="Z104" s="26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45"/>
      <c r="AX104" s="45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</row>
    <row r="105" spans="1:83" ht="14.25" customHeight="1">
      <c r="A105" s="88" t="s">
        <v>27</v>
      </c>
      <c r="B105" s="88"/>
      <c r="C105" s="26">
        <v>22</v>
      </c>
      <c r="D105" s="26">
        <v>22</v>
      </c>
      <c r="E105" s="26">
        <v>8</v>
      </c>
      <c r="F105" s="26">
        <v>9</v>
      </c>
      <c r="G105" s="28">
        <v>30</v>
      </c>
      <c r="H105" s="26">
        <v>31</v>
      </c>
      <c r="I105" s="15"/>
      <c r="J105" s="88" t="s">
        <v>27</v>
      </c>
      <c r="K105" s="88"/>
      <c r="L105" s="28">
        <v>339</v>
      </c>
      <c r="M105" s="26">
        <v>340</v>
      </c>
      <c r="N105" s="28">
        <v>162</v>
      </c>
      <c r="O105" s="28">
        <v>176</v>
      </c>
      <c r="P105" s="26">
        <v>501</v>
      </c>
      <c r="Q105" s="26">
        <v>516</v>
      </c>
      <c r="R105" s="15"/>
      <c r="S105" s="88" t="s">
        <v>27</v>
      </c>
      <c r="T105" s="88"/>
      <c r="U105" s="55">
        <v>8032</v>
      </c>
      <c r="V105" s="26">
        <v>8032</v>
      </c>
      <c r="W105" s="55">
        <v>2802</v>
      </c>
      <c r="X105" s="26">
        <v>2802</v>
      </c>
      <c r="Y105" s="26">
        <v>10834</v>
      </c>
      <c r="Z105" s="26">
        <v>10834</v>
      </c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9"/>
      <c r="AX105" s="9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</row>
    <row r="106" spans="1:83" ht="14.25" customHeight="1">
      <c r="A106" s="24"/>
      <c r="B106" s="25"/>
      <c r="C106" s="52"/>
      <c r="D106" s="52"/>
      <c r="E106" s="26"/>
      <c r="F106" s="26"/>
      <c r="G106" s="28"/>
      <c r="H106" s="26"/>
      <c r="I106" s="15"/>
      <c r="J106" s="24"/>
      <c r="K106" s="25"/>
      <c r="L106" s="52"/>
      <c r="M106" s="26"/>
      <c r="N106" s="52"/>
      <c r="O106" s="52"/>
      <c r="P106" s="26"/>
      <c r="Q106" s="26"/>
      <c r="R106" s="15"/>
      <c r="S106" s="24"/>
      <c r="T106" s="25"/>
      <c r="U106" s="52"/>
      <c r="V106" s="26"/>
      <c r="W106" s="52"/>
      <c r="X106" s="26"/>
      <c r="Y106" s="26"/>
      <c r="Z106" s="26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45"/>
      <c r="AX106" s="45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</row>
    <row r="107" spans="1:83" ht="14.25" customHeight="1">
      <c r="A107" s="88" t="s">
        <v>28</v>
      </c>
      <c r="B107" s="88"/>
      <c r="C107" s="26">
        <v>36</v>
      </c>
      <c r="D107" s="26">
        <v>36</v>
      </c>
      <c r="E107" s="26">
        <v>5</v>
      </c>
      <c r="F107" s="26">
        <v>5</v>
      </c>
      <c r="G107" s="28">
        <v>41</v>
      </c>
      <c r="H107" s="26">
        <v>41</v>
      </c>
      <c r="I107" s="15"/>
      <c r="J107" s="88" t="s">
        <v>28</v>
      </c>
      <c r="K107" s="88"/>
      <c r="L107" s="28">
        <v>525</v>
      </c>
      <c r="M107" s="26">
        <v>530</v>
      </c>
      <c r="N107" s="28">
        <v>162</v>
      </c>
      <c r="O107" s="28">
        <v>173</v>
      </c>
      <c r="P107" s="26">
        <v>687</v>
      </c>
      <c r="Q107" s="26">
        <v>703</v>
      </c>
      <c r="R107" s="15"/>
      <c r="S107" s="88" t="s">
        <v>28</v>
      </c>
      <c r="T107" s="88"/>
      <c r="U107" s="55">
        <v>12796</v>
      </c>
      <c r="V107" s="26">
        <v>12797</v>
      </c>
      <c r="W107" s="55">
        <v>1719</v>
      </c>
      <c r="X107" s="26">
        <v>1719</v>
      </c>
      <c r="Y107" s="26">
        <v>14515</v>
      </c>
      <c r="Z107" s="26">
        <v>14516</v>
      </c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9"/>
      <c r="AX107" s="9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</row>
    <row r="108" spans="1:83" ht="12" customHeight="1">
      <c r="A108" s="24"/>
      <c r="B108" s="25"/>
      <c r="C108" s="52"/>
      <c r="D108" s="52"/>
      <c r="E108" s="26"/>
      <c r="F108" s="26"/>
      <c r="G108" s="28"/>
      <c r="H108" s="26"/>
      <c r="I108" s="15"/>
      <c r="J108" s="24"/>
      <c r="K108" s="25"/>
      <c r="L108" s="52"/>
      <c r="M108" s="26"/>
      <c r="N108" s="52"/>
      <c r="O108" s="52"/>
      <c r="P108" s="26"/>
      <c r="Q108" s="26"/>
      <c r="R108" s="15"/>
      <c r="S108" s="24"/>
      <c r="T108" s="25"/>
      <c r="U108" s="52"/>
      <c r="V108" s="26"/>
      <c r="W108" s="52"/>
      <c r="X108" s="26"/>
      <c r="Y108" s="26"/>
      <c r="Z108" s="26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9"/>
      <c r="AX108" s="9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</row>
    <row r="109" spans="1:83" ht="14.25" customHeight="1">
      <c r="A109" s="88" t="s">
        <v>29</v>
      </c>
      <c r="B109" s="88"/>
      <c r="C109" s="26">
        <v>34</v>
      </c>
      <c r="D109" s="26">
        <v>34</v>
      </c>
      <c r="E109" s="26">
        <v>8</v>
      </c>
      <c r="F109" s="26">
        <v>8</v>
      </c>
      <c r="G109" s="28">
        <v>42</v>
      </c>
      <c r="H109" s="26">
        <v>42</v>
      </c>
      <c r="I109" s="15"/>
      <c r="J109" s="88" t="s">
        <v>29</v>
      </c>
      <c r="K109" s="88"/>
      <c r="L109" s="28">
        <v>559</v>
      </c>
      <c r="M109" s="26">
        <v>567</v>
      </c>
      <c r="N109" s="28">
        <v>134</v>
      </c>
      <c r="O109" s="28">
        <v>145</v>
      </c>
      <c r="P109" s="26">
        <v>693</v>
      </c>
      <c r="Q109" s="26">
        <v>712</v>
      </c>
      <c r="R109" s="15"/>
      <c r="S109" s="88" t="s">
        <v>29</v>
      </c>
      <c r="T109" s="88"/>
      <c r="U109" s="55">
        <v>11692</v>
      </c>
      <c r="V109" s="26">
        <v>11695</v>
      </c>
      <c r="W109" s="55">
        <v>2796</v>
      </c>
      <c r="X109" s="26">
        <v>2809</v>
      </c>
      <c r="Y109" s="26">
        <v>14488</v>
      </c>
      <c r="Z109" s="26">
        <v>14504</v>
      </c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45"/>
      <c r="AX109" s="45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</row>
    <row r="110" spans="1:83" ht="14.25" customHeight="1">
      <c r="A110" s="24"/>
      <c r="B110" s="25"/>
      <c r="C110" s="52"/>
      <c r="D110" s="52"/>
      <c r="E110" s="26"/>
      <c r="F110" s="26"/>
      <c r="G110" s="28"/>
      <c r="H110" s="26"/>
      <c r="I110" s="15"/>
      <c r="J110" s="24"/>
      <c r="K110" s="25"/>
      <c r="L110" s="52"/>
      <c r="M110" s="26"/>
      <c r="N110" s="52"/>
      <c r="O110" s="52"/>
      <c r="P110" s="26"/>
      <c r="Q110" s="26"/>
      <c r="R110" s="15"/>
      <c r="S110" s="24"/>
      <c r="T110" s="25"/>
      <c r="U110" s="52"/>
      <c r="V110" s="26"/>
      <c r="W110" s="52"/>
      <c r="X110" s="26"/>
      <c r="Y110" s="26"/>
      <c r="Z110" s="26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9"/>
      <c r="AX110" s="9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</row>
    <row r="111" spans="1:83" ht="12" customHeight="1">
      <c r="A111" s="88" t="s">
        <v>30</v>
      </c>
      <c r="B111" s="88"/>
      <c r="C111" s="26">
        <v>50</v>
      </c>
      <c r="D111" s="26">
        <v>50</v>
      </c>
      <c r="E111" s="26">
        <v>14</v>
      </c>
      <c r="F111" s="26">
        <v>16</v>
      </c>
      <c r="G111" s="28">
        <v>64</v>
      </c>
      <c r="H111" s="26">
        <v>66</v>
      </c>
      <c r="I111" s="15"/>
      <c r="J111" s="88" t="s">
        <v>30</v>
      </c>
      <c r="K111" s="88"/>
      <c r="L111" s="28">
        <v>731</v>
      </c>
      <c r="M111" s="26">
        <v>753</v>
      </c>
      <c r="N111" s="28">
        <v>508</v>
      </c>
      <c r="O111" s="28">
        <v>547</v>
      </c>
      <c r="P111" s="26">
        <v>1239</v>
      </c>
      <c r="Q111" s="26">
        <v>1300</v>
      </c>
      <c r="R111" s="15"/>
      <c r="S111" s="88" t="s">
        <v>30</v>
      </c>
      <c r="T111" s="88"/>
      <c r="U111" s="55">
        <v>17462</v>
      </c>
      <c r="V111" s="56">
        <v>17464</v>
      </c>
      <c r="W111" s="55">
        <v>6561</v>
      </c>
      <c r="X111" s="26">
        <v>6561</v>
      </c>
      <c r="Y111" s="26">
        <v>24023</v>
      </c>
      <c r="Z111" s="26">
        <v>24025</v>
      </c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</row>
    <row r="112" spans="1:83" ht="14.25" customHeight="1">
      <c r="A112" s="24"/>
      <c r="B112" s="25"/>
      <c r="C112" s="52"/>
      <c r="D112" s="52"/>
      <c r="E112" s="26"/>
      <c r="F112" s="26"/>
      <c r="G112" s="28"/>
      <c r="H112" s="26"/>
      <c r="I112" s="15"/>
      <c r="J112" s="24"/>
      <c r="K112" s="25"/>
      <c r="L112" s="52"/>
      <c r="M112" s="26"/>
      <c r="N112" s="52"/>
      <c r="O112" s="52"/>
      <c r="P112" s="26"/>
      <c r="Q112" s="26"/>
      <c r="R112" s="15"/>
      <c r="S112" s="24"/>
      <c r="T112" s="25"/>
      <c r="U112" s="52"/>
      <c r="V112" s="26"/>
      <c r="W112" s="52"/>
      <c r="X112" s="26"/>
      <c r="Y112" s="26"/>
      <c r="Z112" s="26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</row>
    <row r="113" spans="1:83" ht="14.25" customHeight="1">
      <c r="A113" s="88" t="s">
        <v>31</v>
      </c>
      <c r="B113" s="88"/>
      <c r="C113" s="26">
        <v>31</v>
      </c>
      <c r="D113" s="26">
        <v>31</v>
      </c>
      <c r="E113" s="26">
        <v>17</v>
      </c>
      <c r="F113" s="26">
        <v>17</v>
      </c>
      <c r="G113" s="28">
        <v>48</v>
      </c>
      <c r="H113" s="26">
        <v>48</v>
      </c>
      <c r="I113" s="15"/>
      <c r="J113" s="88" t="s">
        <v>31</v>
      </c>
      <c r="K113" s="88"/>
      <c r="L113" s="28">
        <v>536</v>
      </c>
      <c r="M113" s="26">
        <v>534</v>
      </c>
      <c r="N113" s="28">
        <v>346</v>
      </c>
      <c r="O113" s="28">
        <v>346</v>
      </c>
      <c r="P113" s="26">
        <v>882</v>
      </c>
      <c r="Q113" s="26">
        <v>880</v>
      </c>
      <c r="R113" s="15"/>
      <c r="S113" s="88" t="s">
        <v>31</v>
      </c>
      <c r="T113" s="88"/>
      <c r="U113" s="55">
        <v>13844</v>
      </c>
      <c r="V113" s="26">
        <v>13846</v>
      </c>
      <c r="W113" s="55">
        <v>5113</v>
      </c>
      <c r="X113" s="26">
        <v>5114</v>
      </c>
      <c r="Y113" s="26">
        <v>18957</v>
      </c>
      <c r="Z113" s="26">
        <v>18960</v>
      </c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</row>
    <row r="114" spans="1:83" ht="14.25" customHeight="1">
      <c r="A114" s="24"/>
      <c r="B114" s="25"/>
      <c r="C114" s="52"/>
      <c r="D114" s="26"/>
      <c r="E114" s="52"/>
      <c r="F114" s="26"/>
      <c r="G114" s="52"/>
      <c r="H114" s="26"/>
      <c r="I114" s="15"/>
      <c r="J114" s="24"/>
      <c r="K114" s="25"/>
      <c r="L114" s="52"/>
      <c r="M114" s="26"/>
      <c r="N114" s="52"/>
      <c r="O114" s="26"/>
      <c r="P114" s="52"/>
      <c r="Q114" s="26"/>
      <c r="R114" s="15"/>
      <c r="S114" s="24"/>
      <c r="T114" s="25"/>
      <c r="U114" s="52"/>
      <c r="V114" s="26"/>
      <c r="W114" s="52"/>
      <c r="X114" s="26"/>
      <c r="Y114" s="52"/>
      <c r="Z114" s="26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</row>
    <row r="115" spans="1:83" ht="14.25" customHeight="1">
      <c r="A115" s="97" t="s">
        <v>32</v>
      </c>
      <c r="B115" s="87"/>
      <c r="C115" s="29">
        <v>211</v>
      </c>
      <c r="D115" s="29">
        <v>210</v>
      </c>
      <c r="E115" s="29">
        <v>65</v>
      </c>
      <c r="F115" s="29">
        <v>70</v>
      </c>
      <c r="G115" s="29">
        <v>276</v>
      </c>
      <c r="H115" s="29">
        <v>280</v>
      </c>
      <c r="I115" s="24"/>
      <c r="J115" s="97" t="s">
        <v>32</v>
      </c>
      <c r="K115" s="87"/>
      <c r="L115" s="29">
        <v>3298</v>
      </c>
      <c r="M115" s="29">
        <v>3354</v>
      </c>
      <c r="N115" s="29">
        <v>1492</v>
      </c>
      <c r="O115" s="29">
        <v>1571</v>
      </c>
      <c r="P115" s="29">
        <v>4790</v>
      </c>
      <c r="Q115" s="29">
        <v>4925</v>
      </c>
      <c r="R115" s="24"/>
      <c r="S115" s="97" t="s">
        <v>32</v>
      </c>
      <c r="T115" s="87"/>
      <c r="U115" s="29">
        <v>79471</v>
      </c>
      <c r="V115" s="29">
        <v>79483</v>
      </c>
      <c r="W115" s="29">
        <v>21875</v>
      </c>
      <c r="X115" s="29">
        <v>21813</v>
      </c>
      <c r="Y115" s="29">
        <v>101346</v>
      </c>
      <c r="Z115" s="29">
        <v>101296</v>
      </c>
      <c r="AA115" s="49"/>
      <c r="AB115" s="49"/>
      <c r="AK115" s="49"/>
      <c r="AT115" s="49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</row>
    <row r="116" spans="1:83" ht="14.25" customHeight="1">
      <c r="A116" s="41"/>
      <c r="B116" s="41"/>
      <c r="C116" s="41"/>
      <c r="D116" s="41"/>
      <c r="E116" s="41"/>
      <c r="F116" s="41"/>
      <c r="G116" s="41"/>
      <c r="H116" s="41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49"/>
      <c r="AB116" s="49"/>
      <c r="AK116" s="49"/>
      <c r="AT116" s="49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</row>
    <row r="117" spans="1:83" ht="14.25" customHeight="1"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K117" s="54"/>
      <c r="AT117" s="54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</row>
    <row r="118" spans="1:83" ht="14.25" customHeight="1"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K118" s="54"/>
      <c r="AT118" s="54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</row>
    <row r="119" spans="1:83" ht="14.25" customHeight="1">
      <c r="A119" s="33" t="s">
        <v>3</v>
      </c>
      <c r="B119" s="120" t="s">
        <v>59</v>
      </c>
      <c r="C119" s="94" t="s">
        <v>60</v>
      </c>
      <c r="D119" s="94"/>
      <c r="E119" s="94"/>
      <c r="F119" s="94"/>
      <c r="G119" s="94"/>
      <c r="H119" s="94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K119" s="49"/>
      <c r="AT119" s="49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</row>
    <row r="120" spans="1:83" ht="14.25" customHeight="1">
      <c r="A120" s="35" t="s">
        <v>6</v>
      </c>
      <c r="B120" s="120"/>
      <c r="C120" s="94"/>
      <c r="D120" s="94"/>
      <c r="E120" s="94"/>
      <c r="F120" s="94"/>
      <c r="G120" s="94"/>
      <c r="H120" s="94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K120" s="51"/>
      <c r="AT120" s="51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</row>
    <row r="121" spans="1:83" ht="14.25" customHeight="1">
      <c r="A121" s="12"/>
      <c r="B121" s="12"/>
      <c r="C121" s="94"/>
      <c r="D121" s="94"/>
      <c r="E121" s="94"/>
      <c r="F121" s="94"/>
      <c r="G121" s="94"/>
      <c r="H121" s="94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K121" s="49"/>
      <c r="AT121" s="49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</row>
    <row r="122" spans="1:83" ht="14.25" customHeight="1">
      <c r="A122" s="12"/>
      <c r="B122" s="12"/>
      <c r="C122" s="95" t="s">
        <v>61</v>
      </c>
      <c r="D122" s="95"/>
      <c r="E122" s="95"/>
      <c r="F122" s="95"/>
      <c r="G122" s="95"/>
      <c r="H122" s="95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K122" s="51"/>
      <c r="AT122" s="51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</row>
    <row r="123" spans="1:83" ht="14.25" customHeight="1">
      <c r="A123" s="12"/>
      <c r="B123" s="12"/>
      <c r="C123" s="95"/>
      <c r="D123" s="95"/>
      <c r="E123" s="95"/>
      <c r="F123" s="95"/>
      <c r="G123" s="95"/>
      <c r="H123" s="95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K123" s="49"/>
      <c r="AT123" s="49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</row>
    <row r="124" spans="1:83" ht="14.25" customHeight="1">
      <c r="A124" s="12"/>
      <c r="B124" s="12"/>
      <c r="C124" s="95"/>
      <c r="D124" s="95"/>
      <c r="E124" s="95"/>
      <c r="F124" s="95"/>
      <c r="G124" s="95"/>
      <c r="H124" s="95"/>
      <c r="I124" s="51"/>
      <c r="J124" s="49" t="s">
        <v>62</v>
      </c>
      <c r="K124" s="49"/>
      <c r="L124" s="49"/>
      <c r="M124" s="49"/>
      <c r="N124" s="49"/>
      <c r="O124" s="49"/>
      <c r="P124" s="49"/>
      <c r="Q124" s="49"/>
      <c r="R124" s="51"/>
      <c r="S124" s="49" t="s">
        <v>62</v>
      </c>
      <c r="T124" s="49"/>
      <c r="U124" s="49"/>
      <c r="V124" s="49"/>
      <c r="W124" s="49"/>
      <c r="X124" s="49"/>
      <c r="Y124" s="49"/>
      <c r="Z124" s="49"/>
      <c r="AA124" s="51"/>
      <c r="AB124" s="51"/>
      <c r="AK124" s="51"/>
      <c r="AT124" s="51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</row>
    <row r="125" spans="1:83" ht="14.25" customHeight="1">
      <c r="A125" s="12"/>
      <c r="B125" s="12"/>
      <c r="C125" s="12"/>
      <c r="D125" s="12"/>
      <c r="E125" s="12"/>
      <c r="F125" s="12"/>
      <c r="G125" s="12"/>
      <c r="H125" s="12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K125" s="49"/>
      <c r="AT125" s="49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</row>
    <row r="126" spans="1:83" ht="14.25" customHeight="1">
      <c r="A126" s="96" t="s">
        <v>9</v>
      </c>
      <c r="B126" s="87"/>
      <c r="C126" s="98" t="s">
        <v>10</v>
      </c>
      <c r="D126" s="87"/>
      <c r="E126" s="87"/>
      <c r="F126" s="87"/>
      <c r="G126" s="87"/>
      <c r="H126" s="87"/>
      <c r="I126" s="51"/>
      <c r="J126" s="96" t="s">
        <v>9</v>
      </c>
      <c r="K126" s="87"/>
      <c r="L126" s="98" t="s">
        <v>55</v>
      </c>
      <c r="M126" s="87"/>
      <c r="N126" s="87"/>
      <c r="O126" s="87"/>
      <c r="P126" s="87"/>
      <c r="Q126" s="87"/>
      <c r="R126" s="51"/>
      <c r="S126" s="96" t="s">
        <v>9</v>
      </c>
      <c r="T126" s="87"/>
      <c r="U126" s="98" t="s">
        <v>56</v>
      </c>
      <c r="V126" s="87"/>
      <c r="W126" s="87"/>
      <c r="X126" s="87"/>
      <c r="Y126" s="87"/>
      <c r="Z126" s="87"/>
      <c r="AA126" s="51"/>
      <c r="AB126" s="51"/>
      <c r="AK126" s="51"/>
      <c r="AT126" s="51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</row>
    <row r="127" spans="1:83" ht="14.25" customHeight="1">
      <c r="A127" s="87"/>
      <c r="B127" s="96"/>
      <c r="C127" s="83" t="s">
        <v>13</v>
      </c>
      <c r="D127" s="83"/>
      <c r="E127" s="83" t="s">
        <v>14</v>
      </c>
      <c r="F127" s="83"/>
      <c r="G127" s="83" t="s">
        <v>15</v>
      </c>
      <c r="H127" s="83"/>
      <c r="I127" s="49"/>
      <c r="J127" s="87"/>
      <c r="K127" s="96"/>
      <c r="L127" s="83" t="s">
        <v>13</v>
      </c>
      <c r="M127" s="83"/>
      <c r="N127" s="83" t="s">
        <v>14</v>
      </c>
      <c r="O127" s="83"/>
      <c r="P127" s="83" t="s">
        <v>15</v>
      </c>
      <c r="Q127" s="83"/>
      <c r="R127" s="49"/>
      <c r="S127" s="87"/>
      <c r="T127" s="96"/>
      <c r="U127" s="83" t="s">
        <v>13</v>
      </c>
      <c r="V127" s="83"/>
      <c r="W127" s="83" t="s">
        <v>14</v>
      </c>
      <c r="X127" s="83"/>
      <c r="Y127" s="83" t="s">
        <v>15</v>
      </c>
      <c r="Z127" s="83"/>
      <c r="AA127" s="49"/>
      <c r="AB127" s="49"/>
      <c r="AK127" s="49"/>
      <c r="AT127" s="49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</row>
    <row r="128" spans="1:83" ht="14.25" customHeight="1">
      <c r="A128" s="119" t="s">
        <v>16</v>
      </c>
      <c r="B128" s="87"/>
      <c r="C128" s="83"/>
      <c r="D128" s="83"/>
      <c r="E128" s="83"/>
      <c r="F128" s="83"/>
      <c r="G128" s="83"/>
      <c r="H128" s="83"/>
      <c r="I128" s="51"/>
      <c r="J128" s="119" t="s">
        <v>16</v>
      </c>
      <c r="K128" s="87"/>
      <c r="L128" s="83"/>
      <c r="M128" s="83"/>
      <c r="N128" s="83"/>
      <c r="O128" s="83"/>
      <c r="P128" s="83"/>
      <c r="Q128" s="83"/>
      <c r="R128" s="51"/>
      <c r="S128" s="119" t="s">
        <v>16</v>
      </c>
      <c r="T128" s="87"/>
      <c r="U128" s="83"/>
      <c r="V128" s="83"/>
      <c r="W128" s="83"/>
      <c r="X128" s="83"/>
      <c r="Y128" s="83"/>
      <c r="Z128" s="83"/>
      <c r="AA128" s="51"/>
      <c r="AB128" s="51"/>
      <c r="AK128" s="51"/>
      <c r="AT128" s="51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</row>
    <row r="129" spans="1:83" ht="14.25" customHeight="1">
      <c r="A129" s="87"/>
      <c r="B129" s="119"/>
      <c r="C129" s="48" t="s">
        <v>17</v>
      </c>
      <c r="D129" s="48" t="s">
        <v>18</v>
      </c>
      <c r="E129" s="48" t="s">
        <v>17</v>
      </c>
      <c r="F129" s="48" t="s">
        <v>18</v>
      </c>
      <c r="G129" s="48" t="s">
        <v>17</v>
      </c>
      <c r="H129" s="48" t="s">
        <v>18</v>
      </c>
      <c r="I129" s="49"/>
      <c r="J129" s="87"/>
      <c r="K129" s="119"/>
      <c r="L129" s="48" t="s">
        <v>17</v>
      </c>
      <c r="M129" s="48" t="s">
        <v>18</v>
      </c>
      <c r="N129" s="48" t="s">
        <v>17</v>
      </c>
      <c r="O129" s="48" t="s">
        <v>18</v>
      </c>
      <c r="P129" s="48" t="s">
        <v>17</v>
      </c>
      <c r="Q129" s="48" t="s">
        <v>18</v>
      </c>
      <c r="R129" s="49"/>
      <c r="S129" s="87"/>
      <c r="T129" s="119"/>
      <c r="U129" s="48" t="s">
        <v>17</v>
      </c>
      <c r="V129" s="48" t="s">
        <v>18</v>
      </c>
      <c r="W129" s="48" t="s">
        <v>17</v>
      </c>
      <c r="X129" s="48" t="s">
        <v>18</v>
      </c>
      <c r="Y129" s="48" t="s">
        <v>17</v>
      </c>
      <c r="Z129" s="48" t="s">
        <v>18</v>
      </c>
      <c r="AA129" s="49"/>
      <c r="AB129" s="49"/>
      <c r="AK129" s="49"/>
      <c r="AT129" s="49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</row>
    <row r="130" spans="1:83" ht="14.25" customHeight="1">
      <c r="A130" s="92" t="s">
        <v>19</v>
      </c>
      <c r="B130" s="87"/>
      <c r="C130" s="69" t="s">
        <v>20</v>
      </c>
      <c r="D130" s="69" t="s">
        <v>21</v>
      </c>
      <c r="E130" s="70" t="s">
        <v>22</v>
      </c>
      <c r="F130" s="69" t="s">
        <v>23</v>
      </c>
      <c r="G130" s="69" t="s">
        <v>24</v>
      </c>
      <c r="H130" s="69" t="s">
        <v>25</v>
      </c>
      <c r="I130" s="51"/>
      <c r="J130" s="92" t="s">
        <v>19</v>
      </c>
      <c r="K130" s="87"/>
      <c r="L130" s="69" t="s">
        <v>20</v>
      </c>
      <c r="M130" s="69" t="s">
        <v>21</v>
      </c>
      <c r="N130" s="70" t="s">
        <v>22</v>
      </c>
      <c r="O130" s="69" t="s">
        <v>23</v>
      </c>
      <c r="P130" s="69" t="s">
        <v>24</v>
      </c>
      <c r="Q130" s="69" t="s">
        <v>25</v>
      </c>
      <c r="R130" s="51"/>
      <c r="S130" s="92" t="s">
        <v>19</v>
      </c>
      <c r="T130" s="87"/>
      <c r="U130" s="69" t="s">
        <v>20</v>
      </c>
      <c r="V130" s="69" t="s">
        <v>21</v>
      </c>
      <c r="W130" s="70" t="s">
        <v>22</v>
      </c>
      <c r="X130" s="69" t="s">
        <v>23</v>
      </c>
      <c r="Y130" s="69" t="s">
        <v>24</v>
      </c>
      <c r="Z130" s="69" t="s">
        <v>25</v>
      </c>
      <c r="AA130" s="51"/>
      <c r="AB130" s="51"/>
      <c r="AK130" s="51"/>
      <c r="AT130" s="51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</row>
    <row r="131" spans="1:83" ht="14.25" customHeight="1">
      <c r="A131" s="49"/>
      <c r="B131" s="50"/>
      <c r="C131" s="3"/>
      <c r="D131" s="3"/>
      <c r="E131" s="3"/>
      <c r="F131" s="3"/>
      <c r="G131" s="3"/>
      <c r="H131" s="3"/>
      <c r="I131" s="49"/>
      <c r="J131" s="49"/>
      <c r="K131" s="50"/>
      <c r="L131" s="3"/>
      <c r="M131" s="3"/>
      <c r="N131" s="3"/>
      <c r="O131" s="3"/>
      <c r="P131" s="3"/>
      <c r="Q131" s="3"/>
      <c r="R131" s="49"/>
      <c r="S131" s="49"/>
      <c r="T131" s="50"/>
      <c r="U131" s="3"/>
      <c r="V131" s="3"/>
      <c r="W131" s="3"/>
      <c r="X131" s="3"/>
      <c r="Y131" s="3"/>
      <c r="Z131" s="3"/>
      <c r="AA131" s="49"/>
      <c r="AB131" s="49"/>
      <c r="AK131" s="49"/>
      <c r="AT131" s="49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</row>
    <row r="132" spans="1:83" ht="14.25" customHeight="1">
      <c r="A132" s="93" t="s">
        <v>26</v>
      </c>
      <c r="B132" s="93"/>
      <c r="C132" s="8">
        <v>4</v>
      </c>
      <c r="D132" s="8">
        <v>4</v>
      </c>
      <c r="E132" s="8">
        <v>22</v>
      </c>
      <c r="F132" s="8">
        <v>22</v>
      </c>
      <c r="G132" s="9">
        <f t="shared" ref="G132:G136" si="30">C132+E132</f>
        <v>26</v>
      </c>
      <c r="H132" s="8">
        <f t="shared" ref="H132:H136" si="31">D132+F132</f>
        <v>26</v>
      </c>
      <c r="I132" s="59"/>
      <c r="J132" s="93" t="s">
        <v>26</v>
      </c>
      <c r="K132" s="93"/>
      <c r="L132" s="44">
        <f>38+37+36+37</f>
        <v>148</v>
      </c>
      <c r="M132" s="44">
        <f>38+35+34+40</f>
        <v>147</v>
      </c>
      <c r="N132" s="8">
        <f>399-L132</f>
        <v>251</v>
      </c>
      <c r="O132" s="8">
        <f>383-M132</f>
        <v>236</v>
      </c>
      <c r="P132" s="9">
        <f t="shared" ref="P132:P136" si="32">L132+N132</f>
        <v>399</v>
      </c>
      <c r="Q132" s="8">
        <f t="shared" ref="Q132:Q136" si="33">M132+O132</f>
        <v>383</v>
      </c>
      <c r="R132" s="59"/>
      <c r="S132" s="93" t="s">
        <v>26</v>
      </c>
      <c r="T132" s="93"/>
      <c r="U132" s="129">
        <v>3313</v>
      </c>
      <c r="V132" s="127">
        <v>3373</v>
      </c>
      <c r="W132" s="127">
        <v>4787</v>
      </c>
      <c r="X132" s="127">
        <v>4595</v>
      </c>
      <c r="Y132" s="128">
        <f t="shared" ref="Y132:Y136" si="34">U132+W132</f>
        <v>8100</v>
      </c>
      <c r="Z132" s="8">
        <f t="shared" ref="Z132:Z136" si="35">V132+X132</f>
        <v>7968</v>
      </c>
      <c r="AA132" s="59"/>
      <c r="AB132" s="59"/>
      <c r="AK132" s="59"/>
      <c r="AT132" s="59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</row>
    <row r="133" spans="1:83" ht="14.25" customHeight="1">
      <c r="A133" s="49"/>
      <c r="B133" s="50"/>
      <c r="C133" s="3"/>
      <c r="D133" s="3"/>
      <c r="E133" s="3"/>
      <c r="F133" s="3"/>
      <c r="G133" s="3"/>
      <c r="H133" s="3"/>
      <c r="I133" s="59"/>
      <c r="J133" s="49"/>
      <c r="K133" s="50"/>
      <c r="L133" s="75"/>
      <c r="M133" s="75"/>
      <c r="N133" s="8"/>
      <c r="O133" s="8"/>
      <c r="P133" s="3"/>
      <c r="Q133" s="3"/>
      <c r="R133" s="12"/>
      <c r="S133" s="49"/>
      <c r="T133" s="50"/>
      <c r="U133" s="3"/>
      <c r="V133" s="3"/>
      <c r="W133" s="8"/>
      <c r="X133" s="8"/>
      <c r="Y133" s="3"/>
      <c r="Z133" s="3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</row>
    <row r="134" spans="1:83" ht="14.25" customHeight="1">
      <c r="A134" s="93" t="s">
        <v>27</v>
      </c>
      <c r="B134" s="93"/>
      <c r="C134" s="8">
        <v>1</v>
      </c>
      <c r="D134" s="8">
        <v>1</v>
      </c>
      <c r="E134" s="8">
        <v>12</v>
      </c>
      <c r="F134" s="8">
        <v>12</v>
      </c>
      <c r="G134" s="9">
        <f t="shared" si="30"/>
        <v>13</v>
      </c>
      <c r="H134" s="8">
        <f t="shared" si="31"/>
        <v>13</v>
      </c>
      <c r="I134" s="12"/>
      <c r="J134" s="93" t="s">
        <v>27</v>
      </c>
      <c r="K134" s="93"/>
      <c r="L134" s="44">
        <v>41</v>
      </c>
      <c r="M134" s="75">
        <v>39</v>
      </c>
      <c r="N134" s="8">
        <v>112</v>
      </c>
      <c r="O134" s="8">
        <f>146-M134</f>
        <v>107</v>
      </c>
      <c r="P134" s="9">
        <f t="shared" si="32"/>
        <v>153</v>
      </c>
      <c r="Q134" s="8">
        <f t="shared" si="33"/>
        <v>146</v>
      </c>
      <c r="R134" s="12"/>
      <c r="S134" s="93" t="s">
        <v>27</v>
      </c>
      <c r="T134" s="93"/>
      <c r="U134" s="126">
        <v>896</v>
      </c>
      <c r="V134" s="126">
        <v>927</v>
      </c>
      <c r="W134" s="127">
        <v>1756</v>
      </c>
      <c r="X134" s="127">
        <v>1854</v>
      </c>
      <c r="Y134" s="128">
        <f t="shared" si="34"/>
        <v>2652</v>
      </c>
      <c r="Z134" s="8">
        <f t="shared" si="35"/>
        <v>2781</v>
      </c>
      <c r="AA134" s="12"/>
      <c r="AB134" s="12"/>
      <c r="AC134" s="12"/>
      <c r="AD134" s="12"/>
      <c r="AE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</row>
    <row r="135" spans="1:83" ht="14.25" customHeight="1">
      <c r="A135" s="49"/>
      <c r="B135" s="50"/>
      <c r="C135" s="3"/>
      <c r="D135" s="3"/>
      <c r="E135" s="3"/>
      <c r="F135" s="3"/>
      <c r="G135" s="3"/>
      <c r="H135" s="3"/>
      <c r="I135" s="12"/>
      <c r="J135" s="49"/>
      <c r="K135" s="50"/>
      <c r="L135" s="75"/>
      <c r="M135" s="75"/>
      <c r="N135" s="8"/>
      <c r="O135" s="8"/>
      <c r="P135" s="3"/>
      <c r="Q135" s="3"/>
      <c r="R135" s="12"/>
      <c r="S135" s="49"/>
      <c r="T135" s="50"/>
      <c r="U135" s="3"/>
      <c r="V135" s="3"/>
      <c r="W135" s="8"/>
      <c r="X135" s="8"/>
      <c r="Y135" s="3"/>
      <c r="Z135" s="3"/>
      <c r="AA135" s="12"/>
      <c r="AB135" s="12"/>
      <c r="AC135" s="12"/>
      <c r="AD135" s="12"/>
      <c r="AE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</row>
    <row r="136" spans="1:83" ht="14.25" customHeight="1">
      <c r="A136" s="93" t="s">
        <v>28</v>
      </c>
      <c r="B136" s="93"/>
      <c r="C136" s="8">
        <v>2</v>
      </c>
      <c r="D136" s="8">
        <v>2</v>
      </c>
      <c r="E136" s="8">
        <v>14</v>
      </c>
      <c r="F136" s="8">
        <v>14</v>
      </c>
      <c r="G136" s="9">
        <f t="shared" si="30"/>
        <v>16</v>
      </c>
      <c r="H136" s="8">
        <f t="shared" si="31"/>
        <v>16</v>
      </c>
      <c r="I136" s="12"/>
      <c r="J136" s="93" t="s">
        <v>28</v>
      </c>
      <c r="K136" s="93"/>
      <c r="L136" s="44">
        <v>85</v>
      </c>
      <c r="M136" s="44">
        <v>85</v>
      </c>
      <c r="N136" s="8">
        <v>164</v>
      </c>
      <c r="O136" s="8">
        <f>249-M136</f>
        <v>164</v>
      </c>
      <c r="P136" s="9">
        <f t="shared" si="32"/>
        <v>249</v>
      </c>
      <c r="Q136" s="8">
        <f t="shared" si="33"/>
        <v>249</v>
      </c>
      <c r="R136" s="12"/>
      <c r="S136" s="93" t="s">
        <v>28</v>
      </c>
      <c r="T136" s="93"/>
      <c r="U136" s="127">
        <v>1848</v>
      </c>
      <c r="V136" s="127">
        <v>1953</v>
      </c>
      <c r="W136" s="127">
        <v>2555</v>
      </c>
      <c r="X136" s="127">
        <v>2393</v>
      </c>
      <c r="Y136" s="128">
        <f t="shared" si="34"/>
        <v>4403</v>
      </c>
      <c r="Z136" s="8">
        <f t="shared" si="35"/>
        <v>4346</v>
      </c>
      <c r="AA136" s="12"/>
      <c r="AB136" s="12"/>
      <c r="AC136" s="12"/>
      <c r="AD136" s="12"/>
      <c r="AE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</row>
    <row r="137" spans="1:83" ht="15" customHeight="1">
      <c r="A137" s="49"/>
      <c r="B137" s="50"/>
      <c r="C137" s="3"/>
      <c r="D137" s="3"/>
      <c r="E137" s="3"/>
      <c r="F137" s="3"/>
      <c r="G137" s="3"/>
      <c r="H137" s="3"/>
      <c r="I137" s="12"/>
      <c r="J137" s="49"/>
      <c r="K137" s="50"/>
      <c r="L137" s="75"/>
      <c r="M137" s="75"/>
      <c r="N137" s="8"/>
      <c r="O137" s="8"/>
      <c r="P137" s="3"/>
      <c r="Q137" s="3"/>
      <c r="R137" s="12"/>
      <c r="S137" s="49"/>
      <c r="T137" s="50"/>
      <c r="U137" s="3"/>
      <c r="V137" s="3"/>
      <c r="W137" s="8"/>
      <c r="X137" s="8"/>
      <c r="Y137" s="3"/>
      <c r="Z137" s="3"/>
      <c r="AA137" s="12"/>
      <c r="AB137" s="12"/>
      <c r="AC137" s="12"/>
      <c r="AD137" s="12"/>
      <c r="AE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</row>
    <row r="138" spans="1:83" ht="15" customHeight="1">
      <c r="A138" s="93" t="s">
        <v>29</v>
      </c>
      <c r="B138" s="93"/>
      <c r="C138" s="8">
        <v>7</v>
      </c>
      <c r="D138" s="8">
        <v>7</v>
      </c>
      <c r="E138" s="8">
        <v>14</v>
      </c>
      <c r="F138" s="8">
        <v>14</v>
      </c>
      <c r="G138" s="9">
        <f t="shared" ref="G138:G142" si="36">C138+E138</f>
        <v>21</v>
      </c>
      <c r="H138" s="8">
        <f t="shared" ref="H138:H142" si="37">D138+F138</f>
        <v>21</v>
      </c>
      <c r="I138" s="12"/>
      <c r="J138" s="93" t="s">
        <v>29</v>
      </c>
      <c r="K138" s="93"/>
      <c r="L138" s="44">
        <f>36+43+40+35+43+41+35</f>
        <v>273</v>
      </c>
      <c r="M138" s="44">
        <f>38+45+39+34+46+40+38</f>
        <v>280</v>
      </c>
      <c r="N138" s="8">
        <v>202</v>
      </c>
      <c r="O138" s="8">
        <f>479-M138</f>
        <v>199</v>
      </c>
      <c r="P138" s="9">
        <f t="shared" ref="P138:P142" si="38">L138+N138</f>
        <v>475</v>
      </c>
      <c r="Q138" s="8">
        <f t="shared" ref="Q138:Q142" si="39">M138+O138</f>
        <v>479</v>
      </c>
      <c r="R138" s="12"/>
      <c r="S138" s="93" t="s">
        <v>29</v>
      </c>
      <c r="T138" s="93"/>
      <c r="U138" s="127">
        <v>6413</v>
      </c>
      <c r="V138" s="127">
        <v>6636</v>
      </c>
      <c r="W138" s="127">
        <v>3885</v>
      </c>
      <c r="X138" s="127">
        <v>3681</v>
      </c>
      <c r="Y138" s="9">
        <f t="shared" ref="Y138:Y142" si="40">U138+W138</f>
        <v>10298</v>
      </c>
      <c r="Z138" s="8">
        <f t="shared" ref="Z138:Z142" si="41">V138+X138</f>
        <v>10317</v>
      </c>
      <c r="AA138" s="12"/>
      <c r="AB138" s="12"/>
      <c r="AC138" s="12"/>
      <c r="AD138" s="12"/>
      <c r="AE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</row>
    <row r="139" spans="1:83" ht="14.25" customHeight="1">
      <c r="A139" s="49"/>
      <c r="B139" s="50"/>
      <c r="C139" s="3"/>
      <c r="D139" s="3"/>
      <c r="E139" s="3"/>
      <c r="F139" s="3"/>
      <c r="G139" s="3"/>
      <c r="H139" s="3"/>
      <c r="I139" s="12"/>
      <c r="J139" s="49"/>
      <c r="K139" s="50"/>
      <c r="L139" s="75"/>
      <c r="M139" s="75"/>
      <c r="N139" s="8"/>
      <c r="O139" s="8"/>
      <c r="P139" s="3"/>
      <c r="Q139" s="3"/>
      <c r="R139" s="12"/>
      <c r="S139" s="49"/>
      <c r="T139" s="50"/>
      <c r="U139" s="3"/>
      <c r="V139" s="3"/>
      <c r="W139" s="8"/>
      <c r="X139" s="8"/>
      <c r="Y139" s="3"/>
      <c r="Z139" s="3"/>
      <c r="AA139" s="12"/>
      <c r="AB139" s="12"/>
      <c r="AC139" s="12"/>
      <c r="AD139" s="12"/>
      <c r="AE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</row>
    <row r="140" spans="1:83" ht="14.25" customHeight="1">
      <c r="A140" s="93" t="s">
        <v>30</v>
      </c>
      <c r="B140" s="93"/>
      <c r="C140" s="8">
        <v>2</v>
      </c>
      <c r="D140" s="8">
        <v>2</v>
      </c>
      <c r="E140" s="8">
        <v>27</v>
      </c>
      <c r="F140" s="8">
        <v>27</v>
      </c>
      <c r="G140" s="9">
        <f t="shared" si="36"/>
        <v>29</v>
      </c>
      <c r="H140" s="8">
        <f t="shared" si="37"/>
        <v>29</v>
      </c>
      <c r="I140" s="12"/>
      <c r="J140" s="93" t="s">
        <v>30</v>
      </c>
      <c r="K140" s="93"/>
      <c r="L140" s="44">
        <v>86</v>
      </c>
      <c r="M140" s="44">
        <v>84</v>
      </c>
      <c r="N140" s="8">
        <v>370</v>
      </c>
      <c r="O140" s="8">
        <f>421-M140</f>
        <v>337</v>
      </c>
      <c r="P140" s="9">
        <f t="shared" si="38"/>
        <v>456</v>
      </c>
      <c r="Q140" s="8">
        <f>M140+O140</f>
        <v>421</v>
      </c>
      <c r="R140" s="12"/>
      <c r="S140" s="93" t="s">
        <v>30</v>
      </c>
      <c r="T140" s="93"/>
      <c r="U140" s="130">
        <v>1912</v>
      </c>
      <c r="V140" s="127">
        <v>1996</v>
      </c>
      <c r="W140" s="127">
        <v>7140</v>
      </c>
      <c r="X140" s="127">
        <v>6797</v>
      </c>
      <c r="Y140" s="131">
        <f>U140+W140</f>
        <v>9052</v>
      </c>
      <c r="Z140" s="8">
        <f t="shared" si="41"/>
        <v>8793</v>
      </c>
      <c r="AA140" s="12"/>
      <c r="AB140" s="12"/>
      <c r="AC140" s="12"/>
      <c r="AD140" s="12"/>
      <c r="AE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</row>
    <row r="141" spans="1:83" ht="14.25" customHeight="1">
      <c r="A141" s="49"/>
      <c r="B141" s="50"/>
      <c r="C141" s="3"/>
      <c r="D141" s="3"/>
      <c r="E141" s="3"/>
      <c r="F141" s="3"/>
      <c r="G141" s="3"/>
      <c r="H141" s="3"/>
      <c r="I141" s="12"/>
      <c r="J141" s="49"/>
      <c r="K141" s="50"/>
      <c r="L141" s="74"/>
      <c r="M141" s="74"/>
      <c r="N141" s="8"/>
      <c r="O141" s="8"/>
      <c r="P141" s="3"/>
      <c r="Q141" s="3"/>
      <c r="R141" s="12"/>
      <c r="S141" s="49"/>
      <c r="T141" s="50"/>
      <c r="U141" s="3"/>
      <c r="V141" s="3"/>
      <c r="W141" s="126"/>
      <c r="X141" s="8"/>
      <c r="Y141" s="3"/>
      <c r="Z141" s="3"/>
      <c r="AA141" s="12"/>
      <c r="AB141" s="12"/>
      <c r="AC141" s="12"/>
      <c r="AD141" s="12"/>
      <c r="AE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</row>
    <row r="142" spans="1:83" ht="14.25" customHeight="1">
      <c r="A142" s="93" t="s">
        <v>31</v>
      </c>
      <c r="B142" s="93"/>
      <c r="C142" s="8">
        <v>4</v>
      </c>
      <c r="D142" s="8">
        <v>4</v>
      </c>
      <c r="E142" s="8">
        <v>17</v>
      </c>
      <c r="F142" s="8">
        <v>17</v>
      </c>
      <c r="G142" s="9">
        <f t="shared" si="36"/>
        <v>21</v>
      </c>
      <c r="H142" s="8">
        <f t="shared" si="37"/>
        <v>21</v>
      </c>
      <c r="I142" s="12"/>
      <c r="J142" s="93" t="s">
        <v>31</v>
      </c>
      <c r="K142" s="93"/>
      <c r="L142" s="44">
        <v>104</v>
      </c>
      <c r="M142" s="44">
        <v>104</v>
      </c>
      <c r="N142" s="8">
        <v>137</v>
      </c>
      <c r="O142" s="8">
        <f>234-M142</f>
        <v>130</v>
      </c>
      <c r="P142" s="9">
        <f t="shared" si="38"/>
        <v>241</v>
      </c>
      <c r="Q142" s="8">
        <f t="shared" si="39"/>
        <v>234</v>
      </c>
      <c r="R142" s="12"/>
      <c r="S142" s="93" t="s">
        <v>31</v>
      </c>
      <c r="T142" s="93"/>
      <c r="U142" s="127">
        <v>4028</v>
      </c>
      <c r="V142" s="127">
        <v>4194</v>
      </c>
      <c r="W142" s="127">
        <v>3489</v>
      </c>
      <c r="X142" s="129">
        <v>3324</v>
      </c>
      <c r="Y142" s="9">
        <f t="shared" si="40"/>
        <v>7517</v>
      </c>
      <c r="Z142" s="8">
        <f t="shared" si="41"/>
        <v>7518</v>
      </c>
      <c r="AA142" s="12"/>
      <c r="AB142" s="12"/>
      <c r="AC142" s="12"/>
      <c r="AD142" s="12"/>
      <c r="AE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</row>
    <row r="143" spans="1:83" ht="14.25" customHeight="1">
      <c r="A143" s="49"/>
      <c r="B143" s="50"/>
      <c r="C143" s="3"/>
      <c r="D143" s="3"/>
      <c r="E143" s="3"/>
      <c r="F143" s="8"/>
      <c r="G143" s="3"/>
      <c r="H143" s="3"/>
      <c r="I143" s="12"/>
      <c r="J143" s="49"/>
      <c r="K143" s="50"/>
      <c r="L143" s="3"/>
      <c r="M143" s="3"/>
      <c r="N143" s="3"/>
      <c r="O143" s="8"/>
      <c r="P143" s="3"/>
      <c r="Q143" s="3"/>
      <c r="R143" s="12"/>
      <c r="S143" s="49"/>
      <c r="T143" s="50"/>
      <c r="U143" s="3"/>
      <c r="V143" s="3"/>
      <c r="W143" s="3"/>
      <c r="X143" s="8"/>
      <c r="Y143" s="3"/>
      <c r="Z143" s="3"/>
      <c r="AA143" s="12"/>
      <c r="AB143" s="12"/>
      <c r="AC143" s="12"/>
      <c r="AD143" s="12"/>
      <c r="AE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</row>
    <row r="144" spans="1:83" ht="14.25" customHeight="1">
      <c r="A144" s="98" t="s">
        <v>32</v>
      </c>
      <c r="B144" s="87"/>
      <c r="C144" s="6">
        <f t="shared" ref="C144:H144" si="42">SUM(C132:C142)</f>
        <v>20</v>
      </c>
      <c r="D144" s="6">
        <f t="shared" si="42"/>
        <v>20</v>
      </c>
      <c r="E144" s="6">
        <f t="shared" si="42"/>
        <v>106</v>
      </c>
      <c r="F144" s="6">
        <f t="shared" si="42"/>
        <v>106</v>
      </c>
      <c r="G144" s="6">
        <f t="shared" si="42"/>
        <v>126</v>
      </c>
      <c r="H144" s="6">
        <f t="shared" si="42"/>
        <v>126</v>
      </c>
      <c r="I144" s="12"/>
      <c r="J144" s="98" t="s">
        <v>32</v>
      </c>
      <c r="K144" s="87"/>
      <c r="L144" s="6">
        <f t="shared" ref="L144:Q144" si="43">SUM(L132:L142)</f>
        <v>737</v>
      </c>
      <c r="M144" s="6">
        <f t="shared" si="43"/>
        <v>739</v>
      </c>
      <c r="N144" s="6">
        <f t="shared" si="43"/>
        <v>1236</v>
      </c>
      <c r="O144" s="6">
        <f t="shared" si="43"/>
        <v>1173</v>
      </c>
      <c r="P144" s="6">
        <f t="shared" si="43"/>
        <v>1973</v>
      </c>
      <c r="Q144" s="6">
        <f t="shared" si="43"/>
        <v>1912</v>
      </c>
      <c r="R144" s="12"/>
      <c r="S144" s="98" t="s">
        <v>32</v>
      </c>
      <c r="T144" s="87"/>
      <c r="U144" s="6">
        <f t="shared" ref="U144:Z144" si="44">SUM(U132:U142)</f>
        <v>18410</v>
      </c>
      <c r="V144" s="6">
        <f t="shared" si="44"/>
        <v>19079</v>
      </c>
      <c r="W144" s="6">
        <f t="shared" si="44"/>
        <v>23612</v>
      </c>
      <c r="X144" s="6">
        <f t="shared" si="44"/>
        <v>22644</v>
      </c>
      <c r="Y144" s="6">
        <f t="shared" si="44"/>
        <v>42022</v>
      </c>
      <c r="Z144" s="6">
        <f t="shared" si="44"/>
        <v>41723</v>
      </c>
      <c r="AA144" s="12"/>
      <c r="AB144" s="12"/>
      <c r="AC144" s="12"/>
      <c r="AD144" s="12"/>
      <c r="AE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</row>
    <row r="145" spans="1:83" ht="14.25" customHeight="1">
      <c r="A145" s="31"/>
      <c r="B145" s="31"/>
      <c r="C145" s="31"/>
      <c r="D145" s="31"/>
      <c r="E145" s="31"/>
      <c r="F145" s="31"/>
      <c r="G145" s="31"/>
      <c r="H145" s="31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</row>
    <row r="146" spans="1:83" ht="14.25" customHeight="1">
      <c r="A146" s="11"/>
      <c r="B146" s="11"/>
      <c r="C146" s="34"/>
      <c r="D146" s="34"/>
      <c r="E146" s="34"/>
      <c r="F146" s="34"/>
      <c r="G146" s="34"/>
      <c r="H146" s="34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K146" s="49"/>
      <c r="AT146" s="49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</row>
    <row r="147" spans="1:83" ht="14.25" customHeight="1">
      <c r="A147" s="11"/>
      <c r="B147" s="11"/>
      <c r="C147" s="34"/>
      <c r="D147" s="34"/>
      <c r="E147" s="34"/>
      <c r="F147" s="34"/>
      <c r="G147" s="34"/>
      <c r="H147" s="34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K147" s="49"/>
      <c r="AT147" s="49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</row>
    <row r="148" spans="1:83" ht="14.25" customHeight="1">
      <c r="A148" s="17" t="s">
        <v>3</v>
      </c>
      <c r="B148" s="110" t="s">
        <v>59</v>
      </c>
      <c r="C148" s="99" t="s">
        <v>63</v>
      </c>
      <c r="D148" s="99"/>
      <c r="E148" s="99"/>
      <c r="F148" s="99"/>
      <c r="G148" s="99"/>
      <c r="H148" s="99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49"/>
      <c r="AB148" s="49"/>
      <c r="AK148" s="49"/>
      <c r="AT148" s="49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</row>
    <row r="149" spans="1:83" ht="14.25" customHeight="1">
      <c r="A149" s="16" t="s">
        <v>6</v>
      </c>
      <c r="B149" s="110"/>
      <c r="C149" s="99"/>
      <c r="D149" s="99"/>
      <c r="E149" s="99"/>
      <c r="F149" s="99"/>
      <c r="G149" s="99"/>
      <c r="H149" s="99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51"/>
      <c r="AB149" s="51"/>
      <c r="AK149" s="51"/>
      <c r="AT149" s="51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</row>
    <row r="150" spans="1:83" ht="14.25" customHeight="1">
      <c r="A150" s="15"/>
      <c r="B150" s="15"/>
      <c r="C150" s="99"/>
      <c r="D150" s="99"/>
      <c r="E150" s="99"/>
      <c r="F150" s="99"/>
      <c r="G150" s="99"/>
      <c r="H150" s="99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49"/>
      <c r="AB150" s="49"/>
      <c r="AK150" s="49"/>
      <c r="AT150" s="49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</row>
    <row r="151" spans="1:83" ht="14.25" customHeight="1">
      <c r="A151" s="15"/>
      <c r="B151" s="15"/>
      <c r="C151" s="100" t="s">
        <v>64</v>
      </c>
      <c r="D151" s="100"/>
      <c r="E151" s="100"/>
      <c r="F151" s="100"/>
      <c r="G151" s="100"/>
      <c r="H151" s="100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51"/>
      <c r="AB151" s="51"/>
      <c r="AK151" s="51"/>
      <c r="AT151" s="51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</row>
    <row r="152" spans="1:83" ht="14.25" customHeight="1">
      <c r="A152" s="15"/>
      <c r="B152" s="15"/>
      <c r="C152" s="100"/>
      <c r="D152" s="100"/>
      <c r="E152" s="100"/>
      <c r="F152" s="100"/>
      <c r="G152" s="100"/>
      <c r="H152" s="100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49"/>
      <c r="AB152" s="49"/>
      <c r="AK152" s="49"/>
      <c r="AT152" s="49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</row>
    <row r="153" spans="1:83" ht="14.25" customHeight="1">
      <c r="A153" s="15"/>
      <c r="B153" s="15"/>
      <c r="C153" s="100"/>
      <c r="D153" s="100"/>
      <c r="E153" s="100"/>
      <c r="F153" s="100"/>
      <c r="G153" s="100"/>
      <c r="H153" s="100"/>
      <c r="I153" s="27"/>
      <c r="J153" s="24" t="s">
        <v>62</v>
      </c>
      <c r="K153" s="24"/>
      <c r="L153" s="24"/>
      <c r="M153" s="24"/>
      <c r="N153" s="24"/>
      <c r="O153" s="24"/>
      <c r="P153" s="24"/>
      <c r="Q153" s="24"/>
      <c r="R153" s="27"/>
      <c r="S153" s="24" t="s">
        <v>62</v>
      </c>
      <c r="T153" s="24"/>
      <c r="U153" s="24"/>
      <c r="V153" s="24"/>
      <c r="W153" s="24"/>
      <c r="X153" s="24"/>
      <c r="Y153" s="24"/>
      <c r="Z153" s="24"/>
      <c r="AA153" s="51"/>
      <c r="AB153" s="51"/>
      <c r="AK153" s="51"/>
      <c r="AT153" s="51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</row>
    <row r="154" spans="1:83" ht="14.25" customHeight="1">
      <c r="A154" s="15"/>
      <c r="B154" s="15"/>
      <c r="C154" s="15"/>
      <c r="D154" s="15"/>
      <c r="E154" s="15"/>
      <c r="F154" s="15"/>
      <c r="G154" s="15"/>
      <c r="H154" s="15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49"/>
      <c r="AB154" s="49"/>
      <c r="AK154" s="49"/>
      <c r="AT154" s="49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</row>
    <row r="155" spans="1:83" ht="14.25" customHeight="1">
      <c r="A155" s="101" t="s">
        <v>9</v>
      </c>
      <c r="B155" s="87"/>
      <c r="C155" s="112" t="s">
        <v>10</v>
      </c>
      <c r="D155" s="78"/>
      <c r="E155" s="78"/>
      <c r="F155" s="78"/>
      <c r="G155" s="78"/>
      <c r="H155" s="78"/>
      <c r="I155" s="27"/>
      <c r="J155" s="101" t="s">
        <v>9</v>
      </c>
      <c r="K155" s="87"/>
      <c r="L155" s="112" t="s">
        <v>55</v>
      </c>
      <c r="M155" s="78"/>
      <c r="N155" s="78"/>
      <c r="O155" s="78"/>
      <c r="P155" s="78"/>
      <c r="Q155" s="78"/>
      <c r="R155" s="27"/>
      <c r="S155" s="101" t="s">
        <v>9</v>
      </c>
      <c r="T155" s="87"/>
      <c r="U155" s="112" t="s">
        <v>56</v>
      </c>
      <c r="V155" s="78"/>
      <c r="W155" s="78"/>
      <c r="X155" s="78"/>
      <c r="Y155" s="78"/>
      <c r="Z155" s="78"/>
      <c r="AA155" s="51"/>
      <c r="AB155" s="51"/>
      <c r="AK155" s="51"/>
      <c r="AT155" s="51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</row>
    <row r="156" spans="1:83" ht="14.25" customHeight="1">
      <c r="A156" s="87"/>
      <c r="B156" s="101"/>
      <c r="C156" s="97" t="s">
        <v>13</v>
      </c>
      <c r="D156" s="87"/>
      <c r="E156" s="97" t="s">
        <v>14</v>
      </c>
      <c r="F156" s="87"/>
      <c r="G156" s="97" t="s">
        <v>15</v>
      </c>
      <c r="H156" s="87"/>
      <c r="I156" s="24"/>
      <c r="J156" s="87"/>
      <c r="K156" s="101"/>
      <c r="L156" s="97" t="s">
        <v>13</v>
      </c>
      <c r="M156" s="87"/>
      <c r="N156" s="97" t="s">
        <v>14</v>
      </c>
      <c r="O156" s="87"/>
      <c r="P156" s="97" t="s">
        <v>15</v>
      </c>
      <c r="Q156" s="87"/>
      <c r="R156" s="24"/>
      <c r="S156" s="87"/>
      <c r="T156" s="101"/>
      <c r="U156" s="97" t="s">
        <v>13</v>
      </c>
      <c r="V156" s="87"/>
      <c r="W156" s="97" t="s">
        <v>14</v>
      </c>
      <c r="X156" s="87"/>
      <c r="Y156" s="97" t="s">
        <v>15</v>
      </c>
      <c r="Z156" s="87"/>
      <c r="AA156" s="49"/>
      <c r="AB156" s="49"/>
      <c r="AK156" s="49"/>
      <c r="AT156" s="49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</row>
    <row r="157" spans="1:83" ht="14.25" customHeight="1">
      <c r="A157" s="111" t="s">
        <v>16</v>
      </c>
      <c r="B157" s="87"/>
      <c r="C157" s="87"/>
      <c r="D157" s="97"/>
      <c r="E157" s="87"/>
      <c r="F157" s="97"/>
      <c r="G157" s="87"/>
      <c r="H157" s="97"/>
      <c r="I157" s="27"/>
      <c r="J157" s="111" t="s">
        <v>16</v>
      </c>
      <c r="K157" s="87"/>
      <c r="L157" s="87"/>
      <c r="M157" s="97"/>
      <c r="N157" s="87"/>
      <c r="O157" s="97"/>
      <c r="P157" s="87"/>
      <c r="Q157" s="97"/>
      <c r="R157" s="27"/>
      <c r="S157" s="111" t="s">
        <v>16</v>
      </c>
      <c r="T157" s="87"/>
      <c r="U157" s="87"/>
      <c r="V157" s="97"/>
      <c r="W157" s="87"/>
      <c r="X157" s="97"/>
      <c r="Y157" s="87"/>
      <c r="Z157" s="97"/>
      <c r="AA157" s="51"/>
      <c r="AB157" s="51"/>
      <c r="AK157" s="51"/>
      <c r="AT157" s="51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</row>
    <row r="158" spans="1:83" ht="14.25" customHeight="1">
      <c r="A158" s="87"/>
      <c r="B158" s="111"/>
      <c r="C158" s="21" t="s">
        <v>38</v>
      </c>
      <c r="D158" s="21" t="s">
        <v>17</v>
      </c>
      <c r="E158" s="21" t="s">
        <v>38</v>
      </c>
      <c r="F158" s="21" t="s">
        <v>17</v>
      </c>
      <c r="G158" s="21" t="s">
        <v>38</v>
      </c>
      <c r="H158" s="21" t="s">
        <v>17</v>
      </c>
      <c r="I158" s="24"/>
      <c r="J158" s="87"/>
      <c r="K158" s="111"/>
      <c r="L158" s="21" t="s">
        <v>38</v>
      </c>
      <c r="M158" s="21" t="s">
        <v>17</v>
      </c>
      <c r="N158" s="21" t="s">
        <v>38</v>
      </c>
      <c r="O158" s="21" t="s">
        <v>17</v>
      </c>
      <c r="P158" s="21" t="s">
        <v>38</v>
      </c>
      <c r="Q158" s="21" t="s">
        <v>17</v>
      </c>
      <c r="R158" s="24"/>
      <c r="S158" s="87"/>
      <c r="T158" s="111"/>
      <c r="U158" s="21" t="s">
        <v>38</v>
      </c>
      <c r="V158" s="21" t="s">
        <v>17</v>
      </c>
      <c r="W158" s="21" t="s">
        <v>38</v>
      </c>
      <c r="X158" s="21" t="s">
        <v>17</v>
      </c>
      <c r="Y158" s="21" t="s">
        <v>38</v>
      </c>
      <c r="Z158" s="21" t="s">
        <v>17</v>
      </c>
      <c r="AA158" s="49"/>
      <c r="AB158" s="49"/>
      <c r="AK158" s="49"/>
      <c r="AT158" s="49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</row>
    <row r="159" spans="1:83" ht="14.25" customHeight="1">
      <c r="A159" s="86" t="s">
        <v>19</v>
      </c>
      <c r="B159" s="87"/>
      <c r="C159" s="72" t="s">
        <v>20</v>
      </c>
      <c r="D159" s="72" t="s">
        <v>21</v>
      </c>
      <c r="E159" s="73" t="s">
        <v>22</v>
      </c>
      <c r="F159" s="72" t="s">
        <v>23</v>
      </c>
      <c r="G159" s="72" t="s">
        <v>24</v>
      </c>
      <c r="H159" s="72" t="s">
        <v>25</v>
      </c>
      <c r="I159" s="27"/>
      <c r="J159" s="86" t="s">
        <v>19</v>
      </c>
      <c r="K159" s="87"/>
      <c r="L159" s="72" t="s">
        <v>39</v>
      </c>
      <c r="M159" s="72" t="s">
        <v>40</v>
      </c>
      <c r="N159" s="72" t="s">
        <v>41</v>
      </c>
      <c r="O159" s="72" t="s">
        <v>42</v>
      </c>
      <c r="P159" s="72" t="s">
        <v>43</v>
      </c>
      <c r="Q159" s="72" t="s">
        <v>44</v>
      </c>
      <c r="R159" s="27"/>
      <c r="S159" s="86" t="s">
        <v>19</v>
      </c>
      <c r="T159" s="87"/>
      <c r="U159" s="72" t="s">
        <v>45</v>
      </c>
      <c r="V159" s="72" t="s">
        <v>46</v>
      </c>
      <c r="W159" s="72" t="s">
        <v>47</v>
      </c>
      <c r="X159" s="72" t="s">
        <v>48</v>
      </c>
      <c r="Y159" s="72" t="s">
        <v>49</v>
      </c>
      <c r="Z159" s="72" t="s">
        <v>50</v>
      </c>
      <c r="AA159" s="51"/>
      <c r="AB159" s="51"/>
      <c r="AK159" s="51"/>
      <c r="AT159" s="51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</row>
    <row r="160" spans="1:83" ht="14.25" customHeight="1">
      <c r="A160" s="24"/>
      <c r="B160" s="25"/>
      <c r="C160" s="52"/>
      <c r="D160" s="26"/>
      <c r="E160" s="52"/>
      <c r="F160" s="26"/>
      <c r="G160" s="52"/>
      <c r="H160" s="26"/>
      <c r="I160" s="24"/>
      <c r="J160" s="24"/>
      <c r="K160" s="25"/>
      <c r="L160" s="52"/>
      <c r="M160" s="26"/>
      <c r="N160" s="52"/>
      <c r="O160" s="26"/>
      <c r="P160" s="52"/>
      <c r="Q160" s="26"/>
      <c r="R160" s="24"/>
      <c r="S160" s="24"/>
      <c r="T160" s="25"/>
      <c r="U160" s="52"/>
      <c r="V160" s="26"/>
      <c r="W160" s="52"/>
      <c r="X160" s="26"/>
      <c r="Y160" s="52"/>
      <c r="Z160" s="26"/>
      <c r="AA160" s="49"/>
      <c r="AB160" s="49"/>
      <c r="AK160" s="49"/>
      <c r="AT160" s="49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</row>
    <row r="161" spans="1:83" ht="14.25" customHeight="1">
      <c r="A161" s="88" t="s">
        <v>26</v>
      </c>
      <c r="B161" s="88"/>
      <c r="C161" s="26">
        <v>4</v>
      </c>
      <c r="D161" s="26">
        <v>4</v>
      </c>
      <c r="E161" s="26">
        <v>24</v>
      </c>
      <c r="F161" s="26">
        <v>23</v>
      </c>
      <c r="G161" s="26">
        <v>28</v>
      </c>
      <c r="H161" s="26">
        <v>27</v>
      </c>
      <c r="I161" s="21"/>
      <c r="J161" s="88" t="s">
        <v>26</v>
      </c>
      <c r="K161" s="88"/>
      <c r="L161" s="28">
        <v>144</v>
      </c>
      <c r="M161" s="26">
        <v>150</v>
      </c>
      <c r="N161" s="28">
        <v>180</v>
      </c>
      <c r="O161" s="26">
        <v>367</v>
      </c>
      <c r="P161" s="26">
        <v>324</v>
      </c>
      <c r="Q161" s="26">
        <v>517</v>
      </c>
      <c r="R161" s="21"/>
      <c r="S161" s="88" t="s">
        <v>26</v>
      </c>
      <c r="T161" s="88"/>
      <c r="U161" s="55">
        <v>3322</v>
      </c>
      <c r="V161" s="26">
        <v>3322</v>
      </c>
      <c r="W161" s="55">
        <v>4834</v>
      </c>
      <c r="X161" s="26">
        <v>4834</v>
      </c>
      <c r="Y161" s="26">
        <v>8156</v>
      </c>
      <c r="Z161" s="26">
        <v>8156</v>
      </c>
      <c r="AA161" s="59"/>
      <c r="AB161" s="59"/>
      <c r="AK161" s="59"/>
      <c r="AT161" s="59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</row>
    <row r="162" spans="1:83" ht="14.25" customHeight="1">
      <c r="A162" s="24"/>
      <c r="B162" s="25"/>
      <c r="C162" s="52"/>
      <c r="D162" s="52"/>
      <c r="E162" s="52"/>
      <c r="F162" s="26"/>
      <c r="G162" s="52"/>
      <c r="H162" s="26"/>
      <c r="I162" s="15"/>
      <c r="J162" s="24"/>
      <c r="K162" s="25"/>
      <c r="L162" s="52"/>
      <c r="M162" s="26"/>
      <c r="N162" s="52"/>
      <c r="O162" s="26"/>
      <c r="P162" s="52"/>
      <c r="Q162" s="26"/>
      <c r="R162" s="15"/>
      <c r="S162" s="24"/>
      <c r="T162" s="25"/>
      <c r="U162" s="52"/>
      <c r="V162" s="26"/>
      <c r="W162" s="52"/>
      <c r="X162" s="26"/>
      <c r="Y162" s="52"/>
      <c r="Z162" s="26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</row>
    <row r="163" spans="1:83" ht="14.25" customHeight="1">
      <c r="A163" s="88" t="s">
        <v>27</v>
      </c>
      <c r="B163" s="88"/>
      <c r="C163" s="26">
        <v>1</v>
      </c>
      <c r="D163" s="26">
        <v>1</v>
      </c>
      <c r="E163" s="26">
        <v>12</v>
      </c>
      <c r="F163" s="26">
        <v>12</v>
      </c>
      <c r="G163" s="26">
        <v>13</v>
      </c>
      <c r="H163" s="26">
        <v>13</v>
      </c>
      <c r="I163" s="15"/>
      <c r="J163" s="88" t="s">
        <v>27</v>
      </c>
      <c r="K163" s="88"/>
      <c r="L163" s="28">
        <v>43</v>
      </c>
      <c r="M163" s="26">
        <v>41</v>
      </c>
      <c r="N163" s="28">
        <v>120</v>
      </c>
      <c r="O163" s="26">
        <v>180</v>
      </c>
      <c r="P163" s="26">
        <v>163</v>
      </c>
      <c r="Q163" s="26">
        <v>221</v>
      </c>
      <c r="R163" s="15"/>
      <c r="S163" s="88" t="s">
        <v>27</v>
      </c>
      <c r="T163" s="88"/>
      <c r="U163" s="55">
        <v>899</v>
      </c>
      <c r="V163" s="26">
        <v>899</v>
      </c>
      <c r="W163" s="55">
        <v>1782</v>
      </c>
      <c r="X163" s="26">
        <v>1781</v>
      </c>
      <c r="Y163" s="26">
        <v>2681</v>
      </c>
      <c r="Z163" s="26">
        <v>2680</v>
      </c>
      <c r="AA163" s="12"/>
      <c r="AB163" s="12"/>
      <c r="AC163" s="12"/>
      <c r="AD163" s="12"/>
      <c r="AE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</row>
    <row r="164" spans="1:83" ht="14.25" customHeight="1">
      <c r="A164" s="24"/>
      <c r="B164" s="25"/>
      <c r="C164" s="52"/>
      <c r="D164" s="52"/>
      <c r="E164" s="52"/>
      <c r="F164" s="26"/>
      <c r="G164" s="52"/>
      <c r="H164" s="26"/>
      <c r="I164" s="15"/>
      <c r="J164" s="24"/>
      <c r="K164" s="25"/>
      <c r="L164" s="52"/>
      <c r="M164" s="26"/>
      <c r="N164" s="52"/>
      <c r="O164" s="26"/>
      <c r="P164" s="52"/>
      <c r="Q164" s="26"/>
      <c r="R164" s="15"/>
      <c r="S164" s="24"/>
      <c r="T164" s="25"/>
      <c r="U164" s="52"/>
      <c r="V164" s="26"/>
      <c r="W164" s="52"/>
      <c r="X164" s="26"/>
      <c r="Y164" s="52"/>
      <c r="Z164" s="26"/>
      <c r="AA164" s="12"/>
      <c r="AB164" s="12"/>
      <c r="AC164" s="12"/>
      <c r="AD164" s="12"/>
      <c r="AE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</row>
    <row r="165" spans="1:83" ht="14.25" customHeight="1">
      <c r="A165" s="88" t="s">
        <v>28</v>
      </c>
      <c r="B165" s="88"/>
      <c r="C165" s="26">
        <v>2</v>
      </c>
      <c r="D165" s="26">
        <v>2</v>
      </c>
      <c r="E165" s="26">
        <v>13</v>
      </c>
      <c r="F165" s="26">
        <v>13</v>
      </c>
      <c r="G165" s="26">
        <v>15</v>
      </c>
      <c r="H165" s="26">
        <v>15</v>
      </c>
      <c r="I165" s="15"/>
      <c r="J165" s="88" t="s">
        <v>28</v>
      </c>
      <c r="K165" s="88"/>
      <c r="L165" s="28">
        <v>84</v>
      </c>
      <c r="M165" s="26">
        <v>85</v>
      </c>
      <c r="N165" s="28">
        <v>162</v>
      </c>
      <c r="O165" s="26">
        <v>227</v>
      </c>
      <c r="P165" s="26">
        <v>246</v>
      </c>
      <c r="Q165" s="26">
        <v>312</v>
      </c>
      <c r="R165" s="15"/>
      <c r="S165" s="88" t="s">
        <v>28</v>
      </c>
      <c r="T165" s="88"/>
      <c r="U165" s="55">
        <v>1855</v>
      </c>
      <c r="V165" s="26">
        <v>1857</v>
      </c>
      <c r="W165" s="55">
        <v>2358</v>
      </c>
      <c r="X165" s="26">
        <v>2503</v>
      </c>
      <c r="Y165" s="26">
        <v>4213</v>
      </c>
      <c r="Z165" s="26">
        <v>4360</v>
      </c>
      <c r="AA165" s="12"/>
      <c r="AB165" s="12"/>
      <c r="AC165" s="12"/>
      <c r="AD165" s="12"/>
      <c r="AE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</row>
    <row r="166" spans="1:83" ht="15" customHeight="1">
      <c r="A166" s="24"/>
      <c r="B166" s="25"/>
      <c r="C166" s="52"/>
      <c r="D166" s="52"/>
      <c r="E166" s="52"/>
      <c r="F166" s="26"/>
      <c r="G166" s="52"/>
      <c r="H166" s="26"/>
      <c r="I166" s="15"/>
      <c r="J166" s="24"/>
      <c r="K166" s="25"/>
      <c r="L166" s="52"/>
      <c r="M166" s="26"/>
      <c r="N166" s="52"/>
      <c r="O166" s="26"/>
      <c r="P166" s="52"/>
      <c r="Q166" s="26"/>
      <c r="R166" s="15"/>
      <c r="S166" s="24"/>
      <c r="T166" s="25"/>
      <c r="U166" s="52"/>
      <c r="V166" s="26"/>
      <c r="W166" s="52"/>
      <c r="X166" s="26"/>
      <c r="Y166" s="52"/>
      <c r="Z166" s="26"/>
      <c r="AA166" s="12"/>
      <c r="AB166" s="12"/>
      <c r="AC166" s="12"/>
      <c r="AD166" s="12"/>
      <c r="AE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</row>
    <row r="167" spans="1:83" ht="15" customHeight="1">
      <c r="A167" s="88" t="s">
        <v>29</v>
      </c>
      <c r="B167" s="88"/>
      <c r="C167" s="26">
        <v>7</v>
      </c>
      <c r="D167" s="26">
        <v>7</v>
      </c>
      <c r="E167" s="26">
        <v>17</v>
      </c>
      <c r="F167" s="26">
        <v>17</v>
      </c>
      <c r="G167" s="26">
        <v>24</v>
      </c>
      <c r="H167" s="26">
        <v>24</v>
      </c>
      <c r="I167" s="15"/>
      <c r="J167" s="88" t="s">
        <v>29</v>
      </c>
      <c r="K167" s="88"/>
      <c r="L167" s="28">
        <v>287</v>
      </c>
      <c r="M167" s="26">
        <v>289</v>
      </c>
      <c r="N167" s="28">
        <v>218</v>
      </c>
      <c r="O167" s="26">
        <v>275</v>
      </c>
      <c r="P167" s="26">
        <v>505</v>
      </c>
      <c r="Q167" s="26">
        <v>564</v>
      </c>
      <c r="R167" s="15"/>
      <c r="S167" s="88" t="s">
        <v>29</v>
      </c>
      <c r="T167" s="88"/>
      <c r="U167" s="55">
        <v>6413</v>
      </c>
      <c r="V167" s="26">
        <v>6413</v>
      </c>
      <c r="W167" s="55">
        <v>4065</v>
      </c>
      <c r="X167" s="26">
        <v>4062</v>
      </c>
      <c r="Y167" s="26">
        <v>10478</v>
      </c>
      <c r="Z167" s="26">
        <v>10475</v>
      </c>
      <c r="AA167" s="12"/>
      <c r="AB167" s="12"/>
      <c r="AC167" s="12"/>
      <c r="AD167" s="12"/>
      <c r="AE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</row>
    <row r="168" spans="1:83" ht="14.25" customHeight="1">
      <c r="A168" s="24"/>
      <c r="B168" s="25"/>
      <c r="C168" s="52"/>
      <c r="D168" s="52"/>
      <c r="E168" s="52"/>
      <c r="F168" s="26"/>
      <c r="G168" s="52"/>
      <c r="H168" s="26"/>
      <c r="I168" s="15"/>
      <c r="J168" s="24"/>
      <c r="K168" s="25"/>
      <c r="L168" s="52"/>
      <c r="M168" s="26"/>
      <c r="N168" s="52"/>
      <c r="O168" s="26"/>
      <c r="P168" s="52"/>
      <c r="Q168" s="26"/>
      <c r="R168" s="15"/>
      <c r="S168" s="24"/>
      <c r="T168" s="25"/>
      <c r="U168" s="52"/>
      <c r="V168" s="26"/>
      <c r="W168" s="52"/>
      <c r="X168" s="26"/>
      <c r="Y168" s="52"/>
      <c r="Z168" s="26"/>
      <c r="AA168" s="12"/>
      <c r="AB168" s="12"/>
      <c r="AC168" s="12"/>
      <c r="AD168" s="12"/>
      <c r="AE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</row>
    <row r="169" spans="1:83" ht="14.25" customHeight="1">
      <c r="A169" s="88" t="s">
        <v>30</v>
      </c>
      <c r="B169" s="88"/>
      <c r="C169" s="26">
        <v>2</v>
      </c>
      <c r="D169" s="26">
        <v>2</v>
      </c>
      <c r="E169" s="26">
        <v>26</v>
      </c>
      <c r="F169" s="26">
        <v>26</v>
      </c>
      <c r="G169" s="26">
        <v>28</v>
      </c>
      <c r="H169" s="26">
        <v>28</v>
      </c>
      <c r="I169" s="15"/>
      <c r="J169" s="88" t="s">
        <v>30</v>
      </c>
      <c r="K169" s="88"/>
      <c r="L169" s="28">
        <v>85</v>
      </c>
      <c r="M169" s="26">
        <v>90</v>
      </c>
      <c r="N169" s="28">
        <v>384</v>
      </c>
      <c r="O169" s="26">
        <v>469</v>
      </c>
      <c r="P169" s="26">
        <v>469</v>
      </c>
      <c r="Q169" s="26">
        <v>559</v>
      </c>
      <c r="R169" s="15"/>
      <c r="S169" s="88" t="s">
        <v>30</v>
      </c>
      <c r="T169" s="88"/>
      <c r="U169" s="55">
        <v>1904</v>
      </c>
      <c r="V169" s="26">
        <v>1901</v>
      </c>
      <c r="W169" s="55">
        <v>7149</v>
      </c>
      <c r="X169" s="26">
        <v>7140</v>
      </c>
      <c r="Y169" s="26">
        <v>9053</v>
      </c>
      <c r="Z169" s="26">
        <v>9041</v>
      </c>
      <c r="AA169" s="12"/>
      <c r="AB169" s="12"/>
      <c r="AC169" s="12"/>
      <c r="AD169" s="12"/>
      <c r="AE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</row>
    <row r="170" spans="1:83" ht="14.25" customHeight="1">
      <c r="A170" s="24"/>
      <c r="B170" s="25"/>
      <c r="C170" s="52"/>
      <c r="D170" s="52"/>
      <c r="E170" s="52"/>
      <c r="F170" s="26"/>
      <c r="G170" s="52"/>
      <c r="H170" s="26"/>
      <c r="I170" s="15"/>
      <c r="J170" s="24"/>
      <c r="K170" s="25"/>
      <c r="L170" s="52"/>
      <c r="M170" s="26"/>
      <c r="N170" s="52"/>
      <c r="O170" s="26"/>
      <c r="P170" s="52"/>
      <c r="Q170" s="26"/>
      <c r="R170" s="15"/>
      <c r="S170" s="24"/>
      <c r="T170" s="25"/>
      <c r="U170" s="52"/>
      <c r="V170" s="26"/>
      <c r="W170" s="52"/>
      <c r="X170" s="26"/>
      <c r="Y170" s="52"/>
      <c r="Z170" s="26"/>
      <c r="AA170" s="12"/>
      <c r="AB170" s="12"/>
      <c r="AC170" s="12"/>
      <c r="AD170" s="12"/>
      <c r="AE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</row>
    <row r="171" spans="1:83" ht="14.25" customHeight="1">
      <c r="A171" s="88" t="s">
        <v>31</v>
      </c>
      <c r="B171" s="88"/>
      <c r="C171" s="26">
        <v>4</v>
      </c>
      <c r="D171" s="26">
        <v>4</v>
      </c>
      <c r="E171" s="26">
        <v>16</v>
      </c>
      <c r="F171" s="26">
        <v>17</v>
      </c>
      <c r="G171" s="26">
        <v>20</v>
      </c>
      <c r="H171" s="26">
        <v>21</v>
      </c>
      <c r="I171" s="15"/>
      <c r="J171" s="88" t="s">
        <v>31</v>
      </c>
      <c r="K171" s="88"/>
      <c r="L171" s="28">
        <v>178</v>
      </c>
      <c r="M171" s="26">
        <v>187</v>
      </c>
      <c r="N171" s="28">
        <v>222</v>
      </c>
      <c r="O171" s="26">
        <v>271</v>
      </c>
      <c r="P171" s="26">
        <v>400</v>
      </c>
      <c r="Q171" s="26">
        <v>458</v>
      </c>
      <c r="R171" s="15"/>
      <c r="S171" s="88" t="s">
        <v>31</v>
      </c>
      <c r="T171" s="88"/>
      <c r="U171" s="55">
        <v>4020</v>
      </c>
      <c r="V171" s="26">
        <v>4019</v>
      </c>
      <c r="W171" s="55">
        <v>3432</v>
      </c>
      <c r="X171" s="26">
        <v>3434</v>
      </c>
      <c r="Y171" s="26">
        <v>7452</v>
      </c>
      <c r="Z171" s="26">
        <v>7453</v>
      </c>
      <c r="AA171" s="12"/>
      <c r="AB171" s="12"/>
      <c r="AC171" s="12"/>
      <c r="AD171" s="12"/>
      <c r="AE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</row>
    <row r="172" spans="1:83" ht="14.25" customHeight="1">
      <c r="A172" s="24"/>
      <c r="B172" s="25"/>
      <c r="C172" s="52"/>
      <c r="D172" s="26"/>
      <c r="E172" s="52"/>
      <c r="F172" s="26"/>
      <c r="G172" s="52"/>
      <c r="H172" s="26"/>
      <c r="I172" s="15"/>
      <c r="J172" s="24"/>
      <c r="K172" s="25"/>
      <c r="L172" s="52"/>
      <c r="M172" s="26"/>
      <c r="N172" s="52"/>
      <c r="O172" s="26"/>
      <c r="P172" s="52"/>
      <c r="Q172" s="26"/>
      <c r="R172" s="15"/>
      <c r="S172" s="24"/>
      <c r="T172" s="25"/>
      <c r="U172" s="52"/>
      <c r="V172" s="26"/>
      <c r="W172" s="52"/>
      <c r="X172" s="26"/>
      <c r="Y172" s="52"/>
      <c r="Z172" s="26"/>
      <c r="AA172" s="12"/>
      <c r="AB172" s="12"/>
      <c r="AC172" s="12"/>
      <c r="AD172" s="12"/>
      <c r="AE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</row>
    <row r="173" spans="1:83" ht="14.25" customHeight="1">
      <c r="A173" s="97" t="s">
        <v>32</v>
      </c>
      <c r="B173" s="87"/>
      <c r="C173" s="29">
        <v>20</v>
      </c>
      <c r="D173" s="29">
        <v>20</v>
      </c>
      <c r="E173" s="29">
        <v>108</v>
      </c>
      <c r="F173" s="29">
        <v>108</v>
      </c>
      <c r="G173" s="29">
        <v>128</v>
      </c>
      <c r="H173" s="29">
        <v>128</v>
      </c>
      <c r="I173" s="15"/>
      <c r="J173" s="97" t="s">
        <v>32</v>
      </c>
      <c r="K173" s="87"/>
      <c r="L173" s="29">
        <v>821</v>
      </c>
      <c r="M173" s="29">
        <v>842</v>
      </c>
      <c r="N173" s="29">
        <v>1286</v>
      </c>
      <c r="O173" s="29">
        <v>1789</v>
      </c>
      <c r="P173" s="29">
        <v>2107</v>
      </c>
      <c r="Q173" s="29">
        <v>2631</v>
      </c>
      <c r="R173" s="15"/>
      <c r="S173" s="97" t="s">
        <v>32</v>
      </c>
      <c r="T173" s="87"/>
      <c r="U173" s="29">
        <v>18413</v>
      </c>
      <c r="V173" s="29">
        <v>18411</v>
      </c>
      <c r="W173" s="29">
        <v>23620</v>
      </c>
      <c r="X173" s="29">
        <v>23754</v>
      </c>
      <c r="Y173" s="29">
        <v>42033</v>
      </c>
      <c r="Z173" s="29">
        <v>42165</v>
      </c>
      <c r="AA173" s="12"/>
      <c r="AB173" s="12"/>
      <c r="AC173" s="12"/>
      <c r="AD173" s="12"/>
      <c r="AE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</row>
    <row r="174" spans="1:83" ht="14.25" customHeight="1">
      <c r="A174" s="19"/>
      <c r="B174" s="19"/>
      <c r="C174" s="19"/>
      <c r="D174" s="19"/>
      <c r="E174" s="19"/>
      <c r="F174" s="19"/>
      <c r="G174" s="19"/>
      <c r="H174" s="19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2"/>
      <c r="AB174" s="12"/>
      <c r="AC174" s="12"/>
      <c r="AD174" s="12"/>
      <c r="AE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</row>
    <row r="175" spans="1:83" ht="14.25" customHeight="1">
      <c r="A175" s="31"/>
      <c r="B175" s="31"/>
      <c r="C175" s="31"/>
      <c r="D175" s="31"/>
      <c r="E175" s="31"/>
      <c r="F175" s="31"/>
      <c r="G175" s="31"/>
      <c r="H175" s="31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</row>
    <row r="176" spans="1:83" ht="14.25" customHeight="1">
      <c r="A176" s="31"/>
      <c r="B176" s="31"/>
      <c r="C176" s="31"/>
      <c r="D176" s="31"/>
      <c r="E176" s="31"/>
      <c r="F176" s="31"/>
      <c r="G176" s="31"/>
      <c r="H176" s="31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</row>
    <row r="177" spans="1:83" ht="14.25" customHeight="1">
      <c r="A177" s="33" t="s">
        <v>3</v>
      </c>
      <c r="B177" s="120" t="s">
        <v>65</v>
      </c>
      <c r="C177" s="94" t="s">
        <v>66</v>
      </c>
      <c r="D177" s="94"/>
      <c r="E177" s="94"/>
      <c r="F177" s="94"/>
      <c r="G177" s="94"/>
      <c r="H177" s="94"/>
      <c r="I177" s="11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</row>
    <row r="178" spans="1:83" ht="14.25" customHeight="1">
      <c r="A178" s="35" t="s">
        <v>6</v>
      </c>
      <c r="B178" s="120"/>
      <c r="C178" s="94"/>
      <c r="D178" s="94"/>
      <c r="E178" s="94"/>
      <c r="F178" s="94"/>
      <c r="G178" s="94"/>
      <c r="H178" s="94"/>
      <c r="I178" s="35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</row>
    <row r="179" spans="1:83" ht="14.25" customHeight="1">
      <c r="A179" s="12"/>
      <c r="B179" s="12"/>
      <c r="C179" s="94"/>
      <c r="D179" s="94"/>
      <c r="E179" s="94"/>
      <c r="F179" s="94"/>
      <c r="G179" s="94"/>
      <c r="H179" s="94"/>
      <c r="I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</row>
    <row r="180" spans="1:83" ht="14.25" customHeight="1">
      <c r="A180" s="12"/>
      <c r="B180" s="12"/>
      <c r="C180" s="95" t="s">
        <v>67</v>
      </c>
      <c r="D180" s="95"/>
      <c r="E180" s="95"/>
      <c r="F180" s="95"/>
      <c r="G180" s="95"/>
      <c r="H180" s="95"/>
      <c r="I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</row>
    <row r="181" spans="1:83" ht="14.25" customHeight="1">
      <c r="A181" s="12"/>
      <c r="B181" s="12"/>
      <c r="C181" s="95"/>
      <c r="D181" s="95"/>
      <c r="E181" s="95"/>
      <c r="F181" s="95"/>
      <c r="G181" s="95"/>
      <c r="H181" s="95"/>
      <c r="I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</row>
    <row r="182" spans="1:83" ht="14.25" customHeight="1">
      <c r="A182" s="12"/>
      <c r="B182" s="12"/>
      <c r="C182" s="95"/>
      <c r="D182" s="95"/>
      <c r="E182" s="95"/>
      <c r="F182" s="95"/>
      <c r="G182" s="95"/>
      <c r="H182" s="95"/>
      <c r="I182" s="12"/>
      <c r="J182" s="49" t="s">
        <v>68</v>
      </c>
      <c r="K182" s="49"/>
      <c r="L182" s="49"/>
      <c r="M182" s="49"/>
      <c r="N182" s="49"/>
      <c r="O182" s="49"/>
      <c r="P182" s="49"/>
      <c r="Q182" s="49"/>
      <c r="R182" s="12"/>
      <c r="S182" s="49" t="s">
        <v>68</v>
      </c>
      <c r="T182" s="49"/>
      <c r="U182" s="49"/>
      <c r="V182" s="49"/>
      <c r="W182" s="49"/>
      <c r="X182" s="49"/>
      <c r="Y182" s="49"/>
      <c r="Z182" s="49"/>
      <c r="AA182" s="49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</row>
    <row r="183" spans="1:83" ht="14.2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49"/>
      <c r="K183" s="49"/>
      <c r="L183" s="49"/>
      <c r="M183" s="49"/>
      <c r="N183" s="49"/>
      <c r="O183" s="49"/>
      <c r="P183" s="49"/>
      <c r="Q183" s="49"/>
      <c r="R183" s="12"/>
      <c r="S183" s="49"/>
      <c r="T183" s="49"/>
      <c r="U183" s="49"/>
      <c r="V183" s="49"/>
      <c r="W183" s="49"/>
      <c r="X183" s="49"/>
      <c r="Y183" s="49"/>
      <c r="Z183" s="49"/>
      <c r="AA183" s="49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43"/>
      <c r="BM183" s="43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</row>
    <row r="184" spans="1:83" ht="14.25" customHeight="1">
      <c r="A184" s="96" t="s">
        <v>9</v>
      </c>
      <c r="B184" s="87"/>
      <c r="C184" s="121" t="s">
        <v>10</v>
      </c>
      <c r="D184" s="78"/>
      <c r="E184" s="78"/>
      <c r="F184" s="78"/>
      <c r="G184" s="78"/>
      <c r="H184" s="78"/>
      <c r="I184" s="54"/>
      <c r="J184" s="96" t="s">
        <v>9</v>
      </c>
      <c r="K184" s="87"/>
      <c r="L184" s="98" t="s">
        <v>55</v>
      </c>
      <c r="M184" s="87"/>
      <c r="N184" s="87"/>
      <c r="O184" s="87"/>
      <c r="P184" s="87"/>
      <c r="Q184" s="87"/>
      <c r="R184" s="12"/>
      <c r="S184" s="96" t="s">
        <v>9</v>
      </c>
      <c r="T184" s="87"/>
      <c r="U184" s="98" t="s">
        <v>56</v>
      </c>
      <c r="V184" s="87"/>
      <c r="W184" s="87"/>
      <c r="X184" s="87"/>
      <c r="Y184" s="87"/>
      <c r="Z184" s="87"/>
      <c r="AA184" s="54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</row>
    <row r="185" spans="1:83" ht="14.25" customHeight="1">
      <c r="A185" s="87"/>
      <c r="B185" s="96"/>
      <c r="C185" s="102" t="s">
        <v>13</v>
      </c>
      <c r="D185" s="103"/>
      <c r="E185" s="102" t="s">
        <v>14</v>
      </c>
      <c r="F185" s="103"/>
      <c r="G185" s="102" t="s">
        <v>15</v>
      </c>
      <c r="H185" s="103"/>
      <c r="I185" s="54"/>
      <c r="J185" s="87"/>
      <c r="K185" s="96"/>
      <c r="L185" s="102" t="s">
        <v>13</v>
      </c>
      <c r="M185" s="103"/>
      <c r="N185" s="102" t="s">
        <v>14</v>
      </c>
      <c r="O185" s="103"/>
      <c r="P185" s="102" t="s">
        <v>15</v>
      </c>
      <c r="Q185" s="103"/>
      <c r="R185" s="12"/>
      <c r="S185" s="87"/>
      <c r="T185" s="96"/>
      <c r="U185" s="83" t="s">
        <v>13</v>
      </c>
      <c r="V185" s="83"/>
      <c r="W185" s="83" t="s">
        <v>14</v>
      </c>
      <c r="X185" s="83"/>
      <c r="Y185" s="83" t="s">
        <v>15</v>
      </c>
      <c r="Z185" s="83"/>
      <c r="AA185" s="54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</row>
    <row r="186" spans="1:83" ht="14.25" customHeight="1">
      <c r="A186" s="119" t="s">
        <v>16</v>
      </c>
      <c r="B186" s="87"/>
      <c r="C186" s="102"/>
      <c r="D186" s="102"/>
      <c r="E186" s="102"/>
      <c r="F186" s="102"/>
      <c r="G186" s="102"/>
      <c r="H186" s="102"/>
      <c r="I186" s="60"/>
      <c r="J186" s="119" t="s">
        <v>16</v>
      </c>
      <c r="K186" s="87"/>
      <c r="L186" s="102"/>
      <c r="M186" s="102"/>
      <c r="N186" s="102"/>
      <c r="O186" s="102"/>
      <c r="P186" s="102"/>
      <c r="Q186" s="102"/>
      <c r="R186" s="12"/>
      <c r="S186" s="119" t="s">
        <v>16</v>
      </c>
      <c r="T186" s="87"/>
      <c r="U186" s="83"/>
      <c r="V186" s="83"/>
      <c r="W186" s="83"/>
      <c r="X186" s="83"/>
      <c r="Y186" s="83"/>
      <c r="Z186" s="83"/>
      <c r="AA186" s="60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</row>
    <row r="187" spans="1:83" ht="14.25" customHeight="1">
      <c r="A187" s="87"/>
      <c r="B187" s="119"/>
      <c r="C187" s="48" t="s">
        <v>17</v>
      </c>
      <c r="D187" s="48" t="s">
        <v>18</v>
      </c>
      <c r="E187" s="48" t="s">
        <v>17</v>
      </c>
      <c r="F187" s="48" t="s">
        <v>18</v>
      </c>
      <c r="G187" s="48" t="s">
        <v>17</v>
      </c>
      <c r="H187" s="48" t="s">
        <v>18</v>
      </c>
      <c r="I187" s="60"/>
      <c r="J187" s="87"/>
      <c r="K187" s="119"/>
      <c r="L187" s="48" t="s">
        <v>17</v>
      </c>
      <c r="M187" s="48" t="s">
        <v>18</v>
      </c>
      <c r="N187" s="48" t="s">
        <v>17</v>
      </c>
      <c r="O187" s="48" t="s">
        <v>18</v>
      </c>
      <c r="P187" s="48" t="s">
        <v>17</v>
      </c>
      <c r="Q187" s="48" t="s">
        <v>18</v>
      </c>
      <c r="R187" s="12"/>
      <c r="S187" s="87"/>
      <c r="T187" s="119"/>
      <c r="U187" s="48" t="s">
        <v>17</v>
      </c>
      <c r="V187" s="48" t="s">
        <v>18</v>
      </c>
      <c r="W187" s="48" t="s">
        <v>17</v>
      </c>
      <c r="X187" s="48" t="s">
        <v>18</v>
      </c>
      <c r="Y187" s="48" t="s">
        <v>17</v>
      </c>
      <c r="Z187" s="48" t="s">
        <v>18</v>
      </c>
      <c r="AA187" s="60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</row>
    <row r="188" spans="1:83" ht="14.25" customHeight="1">
      <c r="A188" s="92" t="s">
        <v>19</v>
      </c>
      <c r="B188" s="87"/>
      <c r="C188" s="69" t="s">
        <v>20</v>
      </c>
      <c r="D188" s="69" t="s">
        <v>21</v>
      </c>
      <c r="E188" s="70" t="s">
        <v>22</v>
      </c>
      <c r="F188" s="69" t="s">
        <v>23</v>
      </c>
      <c r="G188" s="69" t="s">
        <v>24</v>
      </c>
      <c r="H188" s="69" t="s">
        <v>25</v>
      </c>
      <c r="I188" s="61"/>
      <c r="J188" s="92" t="s">
        <v>19</v>
      </c>
      <c r="K188" s="87"/>
      <c r="L188" s="69" t="s">
        <v>20</v>
      </c>
      <c r="M188" s="69" t="s">
        <v>21</v>
      </c>
      <c r="N188" s="70" t="s">
        <v>22</v>
      </c>
      <c r="O188" s="69" t="s">
        <v>23</v>
      </c>
      <c r="P188" s="69" t="s">
        <v>24</v>
      </c>
      <c r="Q188" s="69" t="s">
        <v>25</v>
      </c>
      <c r="R188" s="12"/>
      <c r="S188" s="92" t="s">
        <v>19</v>
      </c>
      <c r="T188" s="87"/>
      <c r="U188" s="69" t="s">
        <v>20</v>
      </c>
      <c r="V188" s="69" t="s">
        <v>21</v>
      </c>
      <c r="W188" s="70" t="s">
        <v>22</v>
      </c>
      <c r="X188" s="69" t="s">
        <v>23</v>
      </c>
      <c r="Y188" s="69" t="s">
        <v>24</v>
      </c>
      <c r="Z188" s="69" t="s">
        <v>25</v>
      </c>
      <c r="AA188" s="61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</row>
    <row r="189" spans="1:83" ht="14.25" customHeight="1">
      <c r="A189" s="49"/>
      <c r="B189" s="50"/>
      <c r="C189" s="3"/>
      <c r="D189" s="3"/>
      <c r="E189" s="3"/>
      <c r="F189" s="3"/>
      <c r="G189" s="3"/>
      <c r="H189" s="3"/>
      <c r="I189" s="49"/>
      <c r="J189" s="49"/>
      <c r="K189" s="50"/>
      <c r="L189" s="3"/>
      <c r="M189" s="3"/>
      <c r="N189" s="3"/>
      <c r="O189" s="3"/>
      <c r="P189" s="3"/>
      <c r="Q189" s="3"/>
      <c r="R189" s="12"/>
      <c r="S189" s="49"/>
      <c r="T189" s="50"/>
      <c r="U189" s="3"/>
      <c r="V189" s="3"/>
      <c r="W189" s="3"/>
      <c r="X189" s="3"/>
      <c r="Y189" s="3"/>
      <c r="Z189" s="3"/>
      <c r="AA189" s="49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</row>
    <row r="190" spans="1:83" ht="14.25" customHeight="1">
      <c r="A190" s="93" t="s">
        <v>26</v>
      </c>
      <c r="B190" s="93"/>
      <c r="C190" s="8">
        <v>1</v>
      </c>
      <c r="D190" s="8">
        <v>1</v>
      </c>
      <c r="E190" s="8">
        <v>9</v>
      </c>
      <c r="F190" s="8">
        <v>9</v>
      </c>
      <c r="G190" s="9">
        <f t="shared" ref="G190:G194" si="45">C190+E190</f>
        <v>10</v>
      </c>
      <c r="H190" s="8">
        <f t="shared" ref="H190:H194" si="46">D190+F190</f>
        <v>10</v>
      </c>
      <c r="I190" s="51"/>
      <c r="J190" s="93" t="s">
        <v>26</v>
      </c>
      <c r="K190" s="93"/>
      <c r="L190" s="8">
        <v>49</v>
      </c>
      <c r="M190" s="8">
        <v>51</v>
      </c>
      <c r="N190" s="8">
        <f>138-L190</f>
        <v>89</v>
      </c>
      <c r="O190" s="8">
        <f>149-M190</f>
        <v>98</v>
      </c>
      <c r="P190" s="9">
        <f t="shared" ref="P190:P194" si="47">L190+N190</f>
        <v>138</v>
      </c>
      <c r="Q190" s="8">
        <f t="shared" ref="Q190:Q194" si="48">M190+O190</f>
        <v>149</v>
      </c>
      <c r="R190" s="12"/>
      <c r="S190" s="93" t="s">
        <v>26</v>
      </c>
      <c r="T190" s="93"/>
      <c r="U190" s="132">
        <v>965</v>
      </c>
      <c r="V190" s="8">
        <v>943</v>
      </c>
      <c r="W190" s="8">
        <f>2090-U190</f>
        <v>1125</v>
      </c>
      <c r="X190" s="8">
        <f>2130-V190</f>
        <v>1187</v>
      </c>
      <c r="Y190" s="9">
        <f>V190+W190</f>
        <v>2068</v>
      </c>
      <c r="Z190" s="8">
        <f>V190+X190</f>
        <v>2130</v>
      </c>
      <c r="AA190" s="51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</row>
    <row r="191" spans="1:83" ht="14.25" customHeight="1">
      <c r="A191" s="49"/>
      <c r="B191" s="50"/>
      <c r="C191" s="3"/>
      <c r="D191" s="3"/>
      <c r="E191" s="8"/>
      <c r="F191" s="8"/>
      <c r="G191" s="3"/>
      <c r="H191" s="3"/>
      <c r="I191" s="49"/>
      <c r="J191" s="49"/>
      <c r="K191" s="50"/>
      <c r="L191" s="3"/>
      <c r="M191" s="3"/>
      <c r="N191" s="8"/>
      <c r="O191" s="8"/>
      <c r="P191" s="3"/>
      <c r="Q191" s="3"/>
      <c r="R191" s="49"/>
      <c r="S191" s="49"/>
      <c r="T191" s="50"/>
      <c r="U191" s="3"/>
      <c r="V191" s="3"/>
      <c r="W191" s="8"/>
      <c r="X191" s="8"/>
      <c r="Y191" s="3"/>
      <c r="Z191" s="3"/>
      <c r="AA191" s="49"/>
      <c r="AK191" s="49"/>
      <c r="AT191" s="49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</row>
    <row r="192" spans="1:83" ht="14.25" customHeight="1">
      <c r="A192" s="93" t="s">
        <v>27</v>
      </c>
      <c r="B192" s="93"/>
      <c r="C192" s="8">
        <v>1</v>
      </c>
      <c r="D192" s="8">
        <v>1</v>
      </c>
      <c r="E192" s="8">
        <v>7</v>
      </c>
      <c r="F192" s="8">
        <v>7</v>
      </c>
      <c r="G192" s="9">
        <f t="shared" si="45"/>
        <v>8</v>
      </c>
      <c r="H192" s="8">
        <f t="shared" si="46"/>
        <v>8</v>
      </c>
      <c r="I192" s="51"/>
      <c r="J192" s="93" t="s">
        <v>27</v>
      </c>
      <c r="K192" s="93"/>
      <c r="L192" s="8">
        <v>51</v>
      </c>
      <c r="M192" s="8">
        <v>56</v>
      </c>
      <c r="N192" s="8">
        <f>116-L192</f>
        <v>65</v>
      </c>
      <c r="O192" s="8">
        <f>121-56</f>
        <v>65</v>
      </c>
      <c r="P192" s="9">
        <f t="shared" si="47"/>
        <v>116</v>
      </c>
      <c r="Q192" s="8">
        <f t="shared" si="48"/>
        <v>121</v>
      </c>
      <c r="R192" s="49"/>
      <c r="S192" s="93" t="s">
        <v>27</v>
      </c>
      <c r="T192" s="93"/>
      <c r="U192" s="8">
        <v>947</v>
      </c>
      <c r="V192" s="8">
        <v>953</v>
      </c>
      <c r="W192" s="8">
        <f>2109-U192</f>
        <v>1162</v>
      </c>
      <c r="X192" s="8">
        <f>2202-V192</f>
        <v>1249</v>
      </c>
      <c r="Y192" s="9">
        <f t="shared" ref="Y190:Y194" si="49">U192+W192</f>
        <v>2109</v>
      </c>
      <c r="Z192" s="8">
        <f t="shared" ref="Z190:Z194" si="50">V192+X192</f>
        <v>2202</v>
      </c>
      <c r="AA192" s="51"/>
      <c r="AK192" s="49"/>
      <c r="AT192" s="49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</row>
    <row r="193" spans="1:83" ht="14.25" customHeight="1">
      <c r="A193" s="49"/>
      <c r="B193" s="50"/>
      <c r="C193" s="3"/>
      <c r="D193" s="3"/>
      <c r="E193" s="8"/>
      <c r="F193" s="8"/>
      <c r="G193" s="3"/>
      <c r="H193" s="3"/>
      <c r="I193" s="49"/>
      <c r="J193" s="49"/>
      <c r="K193" s="50"/>
      <c r="L193" s="3"/>
      <c r="M193" s="3"/>
      <c r="N193" s="8"/>
      <c r="O193" s="8"/>
      <c r="P193" s="3"/>
      <c r="Q193" s="3"/>
      <c r="R193" s="54"/>
      <c r="S193" s="49"/>
      <c r="T193" s="50"/>
      <c r="U193" s="3"/>
      <c r="V193" s="3"/>
      <c r="W193" s="8"/>
      <c r="X193" s="8"/>
      <c r="Y193" s="3"/>
      <c r="Z193" s="3"/>
      <c r="AA193" s="49"/>
      <c r="AK193" s="54"/>
      <c r="AT193" s="54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</row>
    <row r="194" spans="1:83" ht="14.25" customHeight="1">
      <c r="A194" s="93" t="s">
        <v>28</v>
      </c>
      <c r="B194" s="93"/>
      <c r="C194" s="8">
        <v>2</v>
      </c>
      <c r="D194" s="8">
        <v>2</v>
      </c>
      <c r="E194" s="8">
        <v>6</v>
      </c>
      <c r="F194" s="8">
        <v>6</v>
      </c>
      <c r="G194" s="9">
        <f t="shared" si="45"/>
        <v>8</v>
      </c>
      <c r="H194" s="8">
        <f t="shared" si="46"/>
        <v>8</v>
      </c>
      <c r="I194" s="51"/>
      <c r="J194" s="93" t="s">
        <v>28</v>
      </c>
      <c r="K194" s="93"/>
      <c r="L194" s="8">
        <v>93</v>
      </c>
      <c r="M194" s="8">
        <v>105</v>
      </c>
      <c r="N194" s="8">
        <f>232-L194</f>
        <v>139</v>
      </c>
      <c r="O194" s="8">
        <f>248-105</f>
        <v>143</v>
      </c>
      <c r="P194" s="9">
        <f t="shared" si="47"/>
        <v>232</v>
      </c>
      <c r="Q194" s="8">
        <f t="shared" si="48"/>
        <v>248</v>
      </c>
      <c r="R194" s="54"/>
      <c r="S194" s="93" t="s">
        <v>28</v>
      </c>
      <c r="T194" s="93"/>
      <c r="U194" s="8">
        <v>2001</v>
      </c>
      <c r="V194" s="8">
        <v>1990</v>
      </c>
      <c r="W194" s="8">
        <f>4052-U194</f>
        <v>2051</v>
      </c>
      <c r="X194" s="8">
        <f>4052-V194</f>
        <v>2062</v>
      </c>
      <c r="Y194" s="9">
        <f t="shared" si="49"/>
        <v>4052</v>
      </c>
      <c r="Z194" s="8">
        <f t="shared" si="50"/>
        <v>4052</v>
      </c>
      <c r="AA194" s="51"/>
      <c r="AK194" s="54"/>
      <c r="AT194" s="54"/>
      <c r="BL194" s="57"/>
      <c r="BM194" s="57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</row>
    <row r="195" spans="1:83" ht="14.25" customHeight="1">
      <c r="A195" s="49"/>
      <c r="B195" s="50"/>
      <c r="C195" s="3"/>
      <c r="D195" s="3"/>
      <c r="E195" s="8"/>
      <c r="F195" s="8"/>
      <c r="G195" s="3"/>
      <c r="H195" s="3"/>
      <c r="I195" s="49"/>
      <c r="J195" s="49"/>
      <c r="K195" s="50"/>
      <c r="L195" s="3"/>
      <c r="M195" s="3"/>
      <c r="N195" s="8"/>
      <c r="O195" s="8"/>
      <c r="P195" s="3"/>
      <c r="Q195" s="3"/>
      <c r="R195" s="60"/>
      <c r="S195" s="49"/>
      <c r="T195" s="50"/>
      <c r="U195" s="3"/>
      <c r="V195" s="3"/>
      <c r="W195" s="8"/>
      <c r="X195" s="8"/>
      <c r="Y195" s="3"/>
      <c r="Z195" s="3"/>
      <c r="AA195" s="49"/>
      <c r="AK195" s="60"/>
      <c r="AT195" s="60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</row>
    <row r="196" spans="1:83" ht="14.25" customHeight="1">
      <c r="A196" s="93" t="s">
        <v>29</v>
      </c>
      <c r="B196" s="93"/>
      <c r="C196" s="8">
        <v>2</v>
      </c>
      <c r="D196" s="8">
        <v>2</v>
      </c>
      <c r="E196" s="8">
        <v>8</v>
      </c>
      <c r="F196" s="8">
        <v>8</v>
      </c>
      <c r="G196" s="9">
        <f t="shared" ref="G196:G200" si="51">C196+E196</f>
        <v>10</v>
      </c>
      <c r="H196" s="8">
        <f t="shared" ref="H196:H200" si="52">D196+F196</f>
        <v>10</v>
      </c>
      <c r="I196" s="51"/>
      <c r="J196" s="93" t="s">
        <v>29</v>
      </c>
      <c r="K196" s="93"/>
      <c r="L196" s="8">
        <v>96</v>
      </c>
      <c r="M196" s="8">
        <v>108</v>
      </c>
      <c r="N196" s="8">
        <f>225-96</f>
        <v>129</v>
      </c>
      <c r="O196" s="8">
        <f>241-M196</f>
        <v>133</v>
      </c>
      <c r="P196" s="9">
        <f t="shared" ref="P196:P200" si="53">L196+N196</f>
        <v>225</v>
      </c>
      <c r="Q196" s="8">
        <f t="shared" ref="Q196:Q200" si="54">M196+O196</f>
        <v>241</v>
      </c>
      <c r="R196" s="60"/>
      <c r="S196" s="93" t="s">
        <v>29</v>
      </c>
      <c r="T196" s="93"/>
      <c r="U196" s="8">
        <v>1988</v>
      </c>
      <c r="V196" s="8">
        <v>1984</v>
      </c>
      <c r="W196" s="8">
        <f>4282-U196</f>
        <v>2294</v>
      </c>
      <c r="X196" s="8">
        <f>4473-V196</f>
        <v>2489</v>
      </c>
      <c r="Y196" s="9">
        <f t="shared" ref="Y196:Y200" si="55">U196+W196</f>
        <v>4282</v>
      </c>
      <c r="Z196" s="8">
        <f t="shared" ref="Z196:Z200" si="56">V196+X196</f>
        <v>4473</v>
      </c>
      <c r="AA196" s="51"/>
      <c r="AK196" s="60"/>
      <c r="AT196" s="60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</row>
    <row r="197" spans="1:83" ht="14.25" customHeight="1">
      <c r="A197" s="49"/>
      <c r="B197" s="50"/>
      <c r="C197" s="3"/>
      <c r="D197" s="3"/>
      <c r="E197" s="8"/>
      <c r="F197" s="8"/>
      <c r="G197" s="3"/>
      <c r="H197" s="3"/>
      <c r="I197" s="49"/>
      <c r="J197" s="49"/>
      <c r="K197" s="50"/>
      <c r="L197" s="3"/>
      <c r="M197" s="3"/>
      <c r="N197" s="8"/>
      <c r="O197" s="8"/>
      <c r="P197" s="3"/>
      <c r="Q197" s="3"/>
      <c r="R197" s="61"/>
      <c r="S197" s="49"/>
      <c r="T197" s="50"/>
      <c r="U197" s="3"/>
      <c r="V197" s="3"/>
      <c r="W197" s="8"/>
      <c r="X197" s="8"/>
      <c r="Y197" s="3"/>
      <c r="Z197" s="3"/>
      <c r="AA197" s="49"/>
      <c r="AK197" s="61"/>
      <c r="AT197" s="61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</row>
    <row r="198" spans="1:83" ht="14.25" customHeight="1">
      <c r="A198" s="93" t="s">
        <v>30</v>
      </c>
      <c r="B198" s="93"/>
      <c r="C198" s="8">
        <v>2</v>
      </c>
      <c r="D198" s="8">
        <v>2</v>
      </c>
      <c r="E198" s="8">
        <v>8</v>
      </c>
      <c r="F198" s="8">
        <v>8</v>
      </c>
      <c r="G198" s="9">
        <f t="shared" si="51"/>
        <v>10</v>
      </c>
      <c r="H198" s="8">
        <f t="shared" si="52"/>
        <v>10</v>
      </c>
      <c r="I198" s="51"/>
      <c r="J198" s="93" t="s">
        <v>30</v>
      </c>
      <c r="K198" s="93"/>
      <c r="L198" s="8">
        <v>94</v>
      </c>
      <c r="M198" s="8">
        <v>94</v>
      </c>
      <c r="N198" s="8">
        <f>243-94</f>
        <v>149</v>
      </c>
      <c r="O198" s="8">
        <f>243-M198</f>
        <v>149</v>
      </c>
      <c r="P198" s="9">
        <f t="shared" si="53"/>
        <v>243</v>
      </c>
      <c r="Q198" s="8">
        <f t="shared" si="54"/>
        <v>243</v>
      </c>
      <c r="R198" s="49"/>
      <c r="S198" s="93" t="s">
        <v>30</v>
      </c>
      <c r="T198" s="93"/>
      <c r="U198" s="8">
        <v>1003</v>
      </c>
      <c r="V198" s="8">
        <v>1894</v>
      </c>
      <c r="W198" s="8">
        <f>4492-U198</f>
        <v>3489</v>
      </c>
      <c r="X198" s="8">
        <f>4584-V198</f>
        <v>2690</v>
      </c>
      <c r="Y198" s="9">
        <f t="shared" si="55"/>
        <v>4492</v>
      </c>
      <c r="Z198" s="8">
        <f t="shared" si="56"/>
        <v>4584</v>
      </c>
      <c r="AA198" s="51"/>
      <c r="AK198" s="49"/>
      <c r="AT198" s="49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</row>
    <row r="199" spans="1:83" ht="14.25" customHeight="1">
      <c r="A199" s="49"/>
      <c r="B199" s="50"/>
      <c r="C199" s="3"/>
      <c r="D199" s="3"/>
      <c r="E199" s="8"/>
      <c r="F199" s="8"/>
      <c r="G199" s="3"/>
      <c r="H199" s="3"/>
      <c r="I199" s="49"/>
      <c r="J199" s="49"/>
      <c r="K199" s="50"/>
      <c r="L199" s="3"/>
      <c r="M199" s="3"/>
      <c r="N199" s="8"/>
      <c r="O199" s="8"/>
      <c r="P199" s="3"/>
      <c r="Q199" s="3"/>
      <c r="R199" s="51"/>
      <c r="S199" s="49"/>
      <c r="T199" s="50"/>
      <c r="U199" s="3"/>
      <c r="V199" s="3"/>
      <c r="W199" s="8"/>
      <c r="X199" s="8"/>
      <c r="Y199" s="3"/>
      <c r="Z199" s="3"/>
      <c r="AA199" s="49"/>
      <c r="AK199" s="51"/>
      <c r="AT199" s="51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</row>
    <row r="200" spans="1:83" ht="14.25" customHeight="1">
      <c r="A200" s="93" t="s">
        <v>31</v>
      </c>
      <c r="B200" s="93"/>
      <c r="C200" s="8">
        <v>2</v>
      </c>
      <c r="D200" s="8">
        <v>2</v>
      </c>
      <c r="E200" s="8">
        <v>6</v>
      </c>
      <c r="F200" s="8">
        <v>6</v>
      </c>
      <c r="G200" s="9">
        <f t="shared" si="51"/>
        <v>8</v>
      </c>
      <c r="H200" s="8">
        <f t="shared" si="52"/>
        <v>8</v>
      </c>
      <c r="I200" s="51"/>
      <c r="J200" s="93" t="s">
        <v>31</v>
      </c>
      <c r="K200" s="93"/>
      <c r="L200" s="8">
        <v>88</v>
      </c>
      <c r="M200" s="8">
        <v>94</v>
      </c>
      <c r="N200" s="8">
        <f>219-88</f>
        <v>131</v>
      </c>
      <c r="O200" s="8">
        <f>221-M200</f>
        <v>127</v>
      </c>
      <c r="P200" s="9">
        <f t="shared" si="53"/>
        <v>219</v>
      </c>
      <c r="Q200" s="8">
        <f t="shared" si="54"/>
        <v>221</v>
      </c>
      <c r="R200" s="49"/>
      <c r="S200" s="93" t="s">
        <v>31</v>
      </c>
      <c r="T200" s="93"/>
      <c r="U200" s="8">
        <v>2016</v>
      </c>
      <c r="V200" s="8">
        <v>2037</v>
      </c>
      <c r="W200" s="8">
        <f>3552-U200</f>
        <v>1536</v>
      </c>
      <c r="X200" s="8">
        <f>3538-V200</f>
        <v>1501</v>
      </c>
      <c r="Y200" s="9">
        <f t="shared" si="55"/>
        <v>3552</v>
      </c>
      <c r="Z200" s="8">
        <f t="shared" si="56"/>
        <v>3538</v>
      </c>
      <c r="AA200" s="51"/>
      <c r="AK200" s="49"/>
      <c r="AT200" s="49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</row>
    <row r="201" spans="1:83" ht="14.25" customHeight="1">
      <c r="A201" s="49"/>
      <c r="B201" s="50"/>
      <c r="C201" s="3"/>
      <c r="D201" s="3"/>
      <c r="E201" s="3"/>
      <c r="F201" s="8"/>
      <c r="G201" s="3"/>
      <c r="H201" s="3"/>
      <c r="I201" s="49"/>
      <c r="J201" s="49"/>
      <c r="K201" s="50"/>
      <c r="L201" s="3"/>
      <c r="M201" s="3"/>
      <c r="N201" s="3"/>
      <c r="O201" s="8"/>
      <c r="P201" s="3"/>
      <c r="Q201" s="3"/>
      <c r="R201" s="51"/>
      <c r="S201" s="49"/>
      <c r="T201" s="50"/>
      <c r="U201" s="3"/>
      <c r="V201" s="3"/>
      <c r="W201" s="3"/>
      <c r="X201" s="8"/>
      <c r="Y201" s="3"/>
      <c r="Z201" s="3"/>
      <c r="AA201" s="49"/>
      <c r="AK201" s="51"/>
      <c r="AT201" s="51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</row>
    <row r="202" spans="1:83" ht="14.25" customHeight="1">
      <c r="A202" s="98" t="s">
        <v>32</v>
      </c>
      <c r="B202" s="87"/>
      <c r="C202" s="6">
        <f t="shared" ref="C202:H202" si="57">SUM(C190:C200)</f>
        <v>10</v>
      </c>
      <c r="D202" s="6">
        <f t="shared" si="57"/>
        <v>10</v>
      </c>
      <c r="E202" s="6">
        <f t="shared" si="57"/>
        <v>44</v>
      </c>
      <c r="F202" s="6">
        <f t="shared" si="57"/>
        <v>44</v>
      </c>
      <c r="G202" s="6">
        <f t="shared" si="57"/>
        <v>54</v>
      </c>
      <c r="H202" s="6">
        <f t="shared" si="57"/>
        <v>54</v>
      </c>
      <c r="I202" s="59"/>
      <c r="J202" s="98" t="s">
        <v>32</v>
      </c>
      <c r="K202" s="87"/>
      <c r="L202" s="6">
        <f t="shared" ref="L202:Q202" si="58">SUM(L190:L200)</f>
        <v>471</v>
      </c>
      <c r="M202" s="6">
        <f t="shared" si="58"/>
        <v>508</v>
      </c>
      <c r="N202" s="6">
        <f t="shared" si="58"/>
        <v>702</v>
      </c>
      <c r="O202" s="6">
        <f t="shared" si="58"/>
        <v>715</v>
      </c>
      <c r="P202" s="6">
        <f t="shared" si="58"/>
        <v>1173</v>
      </c>
      <c r="Q202" s="6">
        <f t="shared" si="58"/>
        <v>1223</v>
      </c>
      <c r="R202" s="49"/>
      <c r="S202" s="98" t="s">
        <v>32</v>
      </c>
      <c r="T202" s="87"/>
      <c r="U202" s="6">
        <f t="shared" ref="U202:Z202" si="59">SUM(U190:U200)</f>
        <v>8920</v>
      </c>
      <c r="V202" s="6">
        <f>SUM(V190:V200)</f>
        <v>9801</v>
      </c>
      <c r="W202" s="6">
        <f t="shared" si="59"/>
        <v>11657</v>
      </c>
      <c r="X202" s="6">
        <f t="shared" si="59"/>
        <v>11178</v>
      </c>
      <c r="Y202" s="6">
        <f t="shared" si="59"/>
        <v>20555</v>
      </c>
      <c r="Z202" s="6">
        <f t="shared" si="59"/>
        <v>20979</v>
      </c>
      <c r="AA202" s="59"/>
      <c r="AK202" s="49"/>
      <c r="AT202" s="49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</row>
    <row r="203" spans="1:83" ht="14.25" customHeight="1"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K203" s="51"/>
      <c r="AT203" s="51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</row>
    <row r="204" spans="1:83" ht="14.25" customHeight="1">
      <c r="A204" s="11"/>
      <c r="B204" s="11"/>
      <c r="C204" s="34"/>
      <c r="D204" s="34"/>
      <c r="E204" s="34"/>
      <c r="F204" s="34"/>
      <c r="G204" s="34"/>
      <c r="H204" s="34"/>
      <c r="I204" s="11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</row>
    <row r="205" spans="1:83" ht="14.25" customHeight="1">
      <c r="A205" s="11"/>
      <c r="B205" s="11"/>
      <c r="C205" s="34"/>
      <c r="D205" s="34"/>
      <c r="E205" s="34"/>
      <c r="F205" s="34"/>
      <c r="G205" s="34"/>
      <c r="H205" s="34"/>
      <c r="I205" s="11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</row>
    <row r="206" spans="1:83" ht="14.25" customHeight="1">
      <c r="A206" s="11"/>
      <c r="B206" s="11"/>
      <c r="C206" s="34"/>
      <c r="D206" s="34"/>
      <c r="E206" s="34"/>
      <c r="F206" s="34"/>
      <c r="G206" s="34"/>
      <c r="H206" s="34"/>
      <c r="I206" s="11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</row>
    <row r="207" spans="1:83" ht="14.25" customHeight="1">
      <c r="A207" s="17" t="s">
        <v>3</v>
      </c>
      <c r="B207" s="110" t="s">
        <v>65</v>
      </c>
      <c r="C207" s="99" t="s">
        <v>69</v>
      </c>
      <c r="D207" s="99"/>
      <c r="E207" s="99"/>
      <c r="F207" s="99"/>
      <c r="G207" s="99"/>
      <c r="H207" s="99"/>
      <c r="I207" s="14"/>
      <c r="J207" s="41"/>
      <c r="K207" s="41"/>
      <c r="L207" s="41"/>
      <c r="M207" s="41"/>
      <c r="N207" s="41"/>
      <c r="O207" s="41"/>
      <c r="P207" s="41"/>
      <c r="Q207" s="41"/>
      <c r="R207" s="15"/>
      <c r="S207" s="15"/>
      <c r="T207" s="15"/>
      <c r="U207" s="15"/>
      <c r="V207" s="15"/>
      <c r="W207" s="15"/>
      <c r="X207" s="15"/>
      <c r="Y207" s="15"/>
      <c r="Z207" s="15"/>
      <c r="AA207" s="12"/>
      <c r="AB207" s="12"/>
      <c r="AC207" s="12"/>
      <c r="AD207" s="12"/>
      <c r="AE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</row>
    <row r="208" spans="1:83" ht="14.25" customHeight="1">
      <c r="A208" s="16" t="s">
        <v>6</v>
      </c>
      <c r="B208" s="110"/>
      <c r="C208" s="99"/>
      <c r="D208" s="99"/>
      <c r="E208" s="99"/>
      <c r="F208" s="99"/>
      <c r="G208" s="99"/>
      <c r="H208" s="99"/>
      <c r="I208" s="16"/>
      <c r="J208" s="41"/>
      <c r="K208" s="41"/>
      <c r="L208" s="41"/>
      <c r="M208" s="41"/>
      <c r="N208" s="41"/>
      <c r="O208" s="41"/>
      <c r="P208" s="41"/>
      <c r="Q208" s="41"/>
      <c r="R208" s="15"/>
      <c r="S208" s="15"/>
      <c r="T208" s="15"/>
      <c r="U208" s="15"/>
      <c r="V208" s="15"/>
      <c r="W208" s="15"/>
      <c r="X208" s="15"/>
      <c r="Y208" s="15"/>
      <c r="Z208" s="15"/>
      <c r="AA208" s="12"/>
      <c r="AB208" s="12"/>
      <c r="AC208" s="12"/>
      <c r="AD208" s="12"/>
      <c r="AE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</row>
    <row r="209" spans="1:83" ht="14.25" customHeight="1">
      <c r="A209" s="15"/>
      <c r="B209" s="15"/>
      <c r="C209" s="99"/>
      <c r="D209" s="99"/>
      <c r="E209" s="99"/>
      <c r="F209" s="99"/>
      <c r="G209" s="99"/>
      <c r="H209" s="99"/>
      <c r="I209" s="15"/>
      <c r="J209" s="41"/>
      <c r="K209" s="41"/>
      <c r="L209" s="41"/>
      <c r="M209" s="41"/>
      <c r="N209" s="41"/>
      <c r="O209" s="41"/>
      <c r="P209" s="41"/>
      <c r="Q209" s="41"/>
      <c r="R209" s="15"/>
      <c r="S209" s="15"/>
      <c r="T209" s="15"/>
      <c r="U209" s="15"/>
      <c r="V209" s="15"/>
      <c r="W209" s="15"/>
      <c r="X209" s="15"/>
      <c r="Y209" s="15"/>
      <c r="Z209" s="15"/>
      <c r="AA209" s="12"/>
      <c r="AB209" s="12"/>
      <c r="AC209" s="12"/>
      <c r="AD209" s="12"/>
      <c r="AE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</row>
    <row r="210" spans="1:83" ht="14.25" customHeight="1">
      <c r="A210" s="15"/>
      <c r="B210" s="15"/>
      <c r="C210" s="100" t="s">
        <v>70</v>
      </c>
      <c r="D210" s="100"/>
      <c r="E210" s="100"/>
      <c r="F210" s="100"/>
      <c r="G210" s="100"/>
      <c r="H210" s="100"/>
      <c r="I210" s="15"/>
      <c r="J210" s="41"/>
      <c r="K210" s="41"/>
      <c r="L210" s="41"/>
      <c r="M210" s="41"/>
      <c r="N210" s="41"/>
      <c r="O210" s="41"/>
      <c r="P210" s="41"/>
      <c r="Q210" s="41"/>
      <c r="R210" s="15"/>
      <c r="S210" s="15"/>
      <c r="T210" s="15"/>
      <c r="U210" s="15"/>
      <c r="V210" s="15"/>
      <c r="W210" s="15"/>
      <c r="X210" s="15"/>
      <c r="Y210" s="15"/>
      <c r="Z210" s="15"/>
      <c r="AA210" s="12"/>
      <c r="AB210" s="12"/>
      <c r="AC210" s="12"/>
      <c r="AD210" s="12"/>
      <c r="AE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</row>
    <row r="211" spans="1:83" ht="14.25" customHeight="1">
      <c r="A211" s="15"/>
      <c r="B211" s="15"/>
      <c r="C211" s="100"/>
      <c r="D211" s="100"/>
      <c r="E211" s="100"/>
      <c r="F211" s="100"/>
      <c r="G211" s="100"/>
      <c r="H211" s="100"/>
      <c r="I211" s="15"/>
      <c r="J211" s="41"/>
      <c r="K211" s="41"/>
      <c r="L211" s="41"/>
      <c r="M211" s="41"/>
      <c r="N211" s="41"/>
      <c r="O211" s="41"/>
      <c r="P211" s="41"/>
      <c r="Q211" s="41"/>
      <c r="R211" s="15"/>
      <c r="S211" s="15"/>
      <c r="T211" s="15"/>
      <c r="U211" s="15"/>
      <c r="V211" s="15"/>
      <c r="W211" s="15"/>
      <c r="X211" s="15"/>
      <c r="Y211" s="15"/>
      <c r="Z211" s="15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</row>
    <row r="212" spans="1:83" ht="14.25" customHeight="1">
      <c r="A212" s="15"/>
      <c r="B212" s="15"/>
      <c r="C212" s="100"/>
      <c r="D212" s="100"/>
      <c r="E212" s="100"/>
      <c r="F212" s="100"/>
      <c r="G212" s="100"/>
      <c r="H212" s="100"/>
      <c r="I212" s="15"/>
      <c r="J212" s="24" t="s">
        <v>68</v>
      </c>
      <c r="K212" s="24"/>
      <c r="L212" s="24"/>
      <c r="M212" s="24"/>
      <c r="N212" s="24"/>
      <c r="O212" s="24"/>
      <c r="P212" s="24"/>
      <c r="Q212" s="24"/>
      <c r="R212" s="15"/>
      <c r="S212" s="24" t="s">
        <v>68</v>
      </c>
      <c r="T212" s="24"/>
      <c r="U212" s="24"/>
      <c r="V212" s="24"/>
      <c r="W212" s="24"/>
      <c r="X212" s="24"/>
      <c r="Y212" s="24"/>
      <c r="Z212" s="24"/>
      <c r="AA212" s="49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</row>
    <row r="213" spans="1:83" ht="14.2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24"/>
      <c r="K213" s="24"/>
      <c r="L213" s="24"/>
      <c r="M213" s="24"/>
      <c r="N213" s="24"/>
      <c r="O213" s="24"/>
      <c r="P213" s="24"/>
      <c r="Q213" s="24"/>
      <c r="R213" s="15"/>
      <c r="S213" s="24"/>
      <c r="T213" s="24"/>
      <c r="U213" s="24"/>
      <c r="V213" s="24"/>
      <c r="W213" s="24"/>
      <c r="X213" s="24"/>
      <c r="Y213" s="24"/>
      <c r="Z213" s="24"/>
      <c r="AA213" s="49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43"/>
      <c r="BM213" s="43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</row>
    <row r="214" spans="1:83" ht="14.25" customHeight="1">
      <c r="A214" s="101" t="s">
        <v>9</v>
      </c>
      <c r="B214" s="87"/>
      <c r="C214" s="112" t="s">
        <v>10</v>
      </c>
      <c r="D214" s="78"/>
      <c r="E214" s="78"/>
      <c r="F214" s="78"/>
      <c r="G214" s="78"/>
      <c r="H214" s="78"/>
      <c r="I214" s="20"/>
      <c r="J214" s="101" t="s">
        <v>9</v>
      </c>
      <c r="K214" s="87"/>
      <c r="L214" s="112" t="s">
        <v>55</v>
      </c>
      <c r="M214" s="78"/>
      <c r="N214" s="78"/>
      <c r="O214" s="78"/>
      <c r="P214" s="78"/>
      <c r="Q214" s="78"/>
      <c r="R214" s="15"/>
      <c r="S214" s="101" t="s">
        <v>9</v>
      </c>
      <c r="T214" s="87"/>
      <c r="U214" s="112" t="s">
        <v>56</v>
      </c>
      <c r="V214" s="78"/>
      <c r="W214" s="78"/>
      <c r="X214" s="78"/>
      <c r="Y214" s="78"/>
      <c r="Z214" s="78"/>
      <c r="AA214" s="54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</row>
    <row r="215" spans="1:83" ht="14.25" customHeight="1">
      <c r="A215" s="87"/>
      <c r="B215" s="101"/>
      <c r="C215" s="97" t="s">
        <v>13</v>
      </c>
      <c r="D215" s="87"/>
      <c r="E215" s="97" t="s">
        <v>14</v>
      </c>
      <c r="F215" s="87"/>
      <c r="G215" s="97" t="s">
        <v>15</v>
      </c>
      <c r="H215" s="87"/>
      <c r="I215" s="20"/>
      <c r="J215" s="87"/>
      <c r="K215" s="101"/>
      <c r="L215" s="97" t="s">
        <v>13</v>
      </c>
      <c r="M215" s="87"/>
      <c r="N215" s="97" t="s">
        <v>14</v>
      </c>
      <c r="O215" s="87"/>
      <c r="P215" s="97" t="s">
        <v>15</v>
      </c>
      <c r="Q215" s="87"/>
      <c r="R215" s="15"/>
      <c r="S215" s="87"/>
      <c r="T215" s="101"/>
      <c r="U215" s="97" t="s">
        <v>13</v>
      </c>
      <c r="V215" s="87"/>
      <c r="W215" s="97" t="s">
        <v>14</v>
      </c>
      <c r="X215" s="87"/>
      <c r="Y215" s="97" t="s">
        <v>15</v>
      </c>
      <c r="Z215" s="87"/>
      <c r="AA215" s="54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</row>
    <row r="216" spans="1:83" ht="14.25" customHeight="1">
      <c r="A216" s="111" t="s">
        <v>16</v>
      </c>
      <c r="B216" s="87"/>
      <c r="C216" s="87"/>
      <c r="D216" s="97"/>
      <c r="E216" s="87"/>
      <c r="F216" s="97"/>
      <c r="G216" s="87"/>
      <c r="H216" s="97"/>
      <c r="I216" s="22"/>
      <c r="J216" s="111" t="s">
        <v>16</v>
      </c>
      <c r="K216" s="87"/>
      <c r="L216" s="87"/>
      <c r="M216" s="97"/>
      <c r="N216" s="87"/>
      <c r="O216" s="97"/>
      <c r="P216" s="87"/>
      <c r="Q216" s="97"/>
      <c r="R216" s="15"/>
      <c r="S216" s="111" t="s">
        <v>16</v>
      </c>
      <c r="T216" s="87"/>
      <c r="U216" s="87"/>
      <c r="V216" s="97"/>
      <c r="W216" s="87"/>
      <c r="X216" s="97"/>
      <c r="Y216" s="87"/>
      <c r="Z216" s="97"/>
      <c r="AA216" s="60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</row>
    <row r="217" spans="1:83" ht="14.25" customHeight="1">
      <c r="A217" s="87"/>
      <c r="B217" s="111"/>
      <c r="C217" s="21" t="s">
        <v>38</v>
      </c>
      <c r="D217" s="21" t="s">
        <v>17</v>
      </c>
      <c r="E217" s="21" t="s">
        <v>38</v>
      </c>
      <c r="F217" s="21" t="s">
        <v>17</v>
      </c>
      <c r="G217" s="21" t="s">
        <v>38</v>
      </c>
      <c r="H217" s="21" t="s">
        <v>17</v>
      </c>
      <c r="I217" s="22"/>
      <c r="J217" s="87"/>
      <c r="K217" s="111"/>
      <c r="L217" s="21" t="s">
        <v>38</v>
      </c>
      <c r="M217" s="21" t="s">
        <v>17</v>
      </c>
      <c r="N217" s="21" t="s">
        <v>38</v>
      </c>
      <c r="O217" s="21" t="s">
        <v>17</v>
      </c>
      <c r="P217" s="21" t="s">
        <v>38</v>
      </c>
      <c r="Q217" s="21" t="s">
        <v>17</v>
      </c>
      <c r="R217" s="15"/>
      <c r="S217" s="87"/>
      <c r="T217" s="111"/>
      <c r="U217" s="21" t="s">
        <v>38</v>
      </c>
      <c r="V217" s="21" t="s">
        <v>17</v>
      </c>
      <c r="W217" s="21" t="s">
        <v>38</v>
      </c>
      <c r="X217" s="21" t="s">
        <v>17</v>
      </c>
      <c r="Y217" s="21" t="s">
        <v>38</v>
      </c>
      <c r="Z217" s="21" t="s">
        <v>17</v>
      </c>
      <c r="AA217" s="60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</row>
    <row r="218" spans="1:83" ht="14.25" customHeight="1">
      <c r="A218" s="86" t="s">
        <v>19</v>
      </c>
      <c r="B218" s="87"/>
      <c r="C218" s="72" t="s">
        <v>20</v>
      </c>
      <c r="D218" s="72" t="s">
        <v>21</v>
      </c>
      <c r="E218" s="73" t="s">
        <v>22</v>
      </c>
      <c r="F218" s="72" t="s">
        <v>23</v>
      </c>
      <c r="G218" s="72" t="s">
        <v>24</v>
      </c>
      <c r="H218" s="72" t="s">
        <v>25</v>
      </c>
      <c r="I218" s="23"/>
      <c r="J218" s="86" t="s">
        <v>19</v>
      </c>
      <c r="K218" s="87"/>
      <c r="L218" s="72" t="s">
        <v>39</v>
      </c>
      <c r="M218" s="72" t="s">
        <v>40</v>
      </c>
      <c r="N218" s="72" t="s">
        <v>41</v>
      </c>
      <c r="O218" s="72" t="s">
        <v>42</v>
      </c>
      <c r="P218" s="72" t="s">
        <v>43</v>
      </c>
      <c r="Q218" s="72" t="s">
        <v>44</v>
      </c>
      <c r="R218" s="15"/>
      <c r="S218" s="86" t="s">
        <v>19</v>
      </c>
      <c r="T218" s="87"/>
      <c r="U218" s="72" t="s">
        <v>45</v>
      </c>
      <c r="V218" s="72" t="s">
        <v>46</v>
      </c>
      <c r="W218" s="72" t="s">
        <v>47</v>
      </c>
      <c r="X218" s="72" t="s">
        <v>48</v>
      </c>
      <c r="Y218" s="72" t="s">
        <v>49</v>
      </c>
      <c r="Z218" s="72" t="s">
        <v>50</v>
      </c>
      <c r="AA218" s="61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</row>
    <row r="219" spans="1:83" ht="14.25" customHeight="1">
      <c r="A219" s="24"/>
      <c r="B219" s="25"/>
      <c r="C219" s="52"/>
      <c r="D219" s="26"/>
      <c r="E219" s="52"/>
      <c r="F219" s="26"/>
      <c r="G219" s="52"/>
      <c r="H219" s="26"/>
      <c r="I219" s="24"/>
      <c r="J219" s="24"/>
      <c r="K219" s="25"/>
      <c r="L219" s="52"/>
      <c r="M219" s="26"/>
      <c r="N219" s="52"/>
      <c r="O219" s="26"/>
      <c r="P219" s="52"/>
      <c r="Q219" s="26"/>
      <c r="R219" s="15"/>
      <c r="S219" s="24"/>
      <c r="T219" s="25"/>
      <c r="U219" s="52"/>
      <c r="V219" s="26"/>
      <c r="W219" s="52"/>
      <c r="X219" s="26"/>
      <c r="Y219" s="52"/>
      <c r="Z219" s="26"/>
      <c r="AA219" s="49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</row>
    <row r="220" spans="1:83" ht="14.25" customHeight="1">
      <c r="A220" s="88" t="s">
        <v>26</v>
      </c>
      <c r="B220" s="88"/>
      <c r="C220" s="26">
        <v>1</v>
      </c>
      <c r="D220" s="26">
        <v>1</v>
      </c>
      <c r="E220" s="26">
        <v>10</v>
      </c>
      <c r="F220" s="26">
        <v>10</v>
      </c>
      <c r="G220" s="26">
        <v>11</v>
      </c>
      <c r="H220" s="26">
        <v>11</v>
      </c>
      <c r="I220" s="27"/>
      <c r="J220" s="88" t="s">
        <v>26</v>
      </c>
      <c r="K220" s="88"/>
      <c r="L220" s="28">
        <v>102</v>
      </c>
      <c r="M220" s="26">
        <v>48</v>
      </c>
      <c r="N220" s="28">
        <v>172</v>
      </c>
      <c r="O220" s="26">
        <v>137</v>
      </c>
      <c r="P220" s="26">
        <v>274</v>
      </c>
      <c r="Q220" s="26">
        <v>185</v>
      </c>
      <c r="R220" s="15"/>
      <c r="S220" s="88" t="s">
        <v>26</v>
      </c>
      <c r="T220" s="88"/>
      <c r="U220" s="28">
        <v>963</v>
      </c>
      <c r="V220" s="26"/>
      <c r="W220" s="28">
        <v>1130</v>
      </c>
      <c r="X220" s="26"/>
      <c r="Y220" s="26">
        <v>2093</v>
      </c>
      <c r="Z220" s="26">
        <v>0</v>
      </c>
      <c r="AA220" s="51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</row>
    <row r="221" spans="1:83" ht="14.25" customHeight="1">
      <c r="A221" s="24"/>
      <c r="B221" s="25"/>
      <c r="C221" s="52"/>
      <c r="D221" s="26"/>
      <c r="E221" s="52"/>
      <c r="F221" s="52"/>
      <c r="G221" s="52"/>
      <c r="H221" s="26"/>
      <c r="I221" s="24"/>
      <c r="J221" s="24"/>
      <c r="K221" s="25"/>
      <c r="L221" s="52"/>
      <c r="M221" s="26"/>
      <c r="N221" s="52"/>
      <c r="O221" s="26"/>
      <c r="P221" s="52"/>
      <c r="Q221" s="26"/>
      <c r="R221" s="24"/>
      <c r="S221" s="24"/>
      <c r="T221" s="25"/>
      <c r="U221" s="56"/>
      <c r="V221" s="26"/>
      <c r="W221" s="52"/>
      <c r="X221" s="26"/>
      <c r="Y221" s="52"/>
      <c r="Z221" s="26"/>
      <c r="AA221" s="49"/>
      <c r="AK221" s="49"/>
      <c r="AT221" s="49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</row>
    <row r="222" spans="1:83" ht="14.25" customHeight="1">
      <c r="A222" s="88" t="s">
        <v>27</v>
      </c>
      <c r="B222" s="88"/>
      <c r="C222" s="26">
        <v>1</v>
      </c>
      <c r="D222" s="26">
        <v>1</v>
      </c>
      <c r="E222" s="26">
        <v>7</v>
      </c>
      <c r="F222" s="26">
        <v>7</v>
      </c>
      <c r="G222" s="26">
        <v>8</v>
      </c>
      <c r="H222" s="26">
        <v>8</v>
      </c>
      <c r="I222" s="27"/>
      <c r="J222" s="88" t="s">
        <v>27</v>
      </c>
      <c r="K222" s="88"/>
      <c r="L222" s="28">
        <v>106</v>
      </c>
      <c r="M222" s="26">
        <v>53</v>
      </c>
      <c r="N222" s="28">
        <v>134</v>
      </c>
      <c r="O222" s="26">
        <v>67</v>
      </c>
      <c r="P222" s="26">
        <v>240</v>
      </c>
      <c r="Q222" s="26">
        <v>120</v>
      </c>
      <c r="R222" s="24"/>
      <c r="S222" s="88" t="s">
        <v>27</v>
      </c>
      <c r="T222" s="88"/>
      <c r="U222" s="26">
        <v>948</v>
      </c>
      <c r="V222" s="26"/>
      <c r="W222" s="28">
        <v>1164</v>
      </c>
      <c r="X222" s="26"/>
      <c r="Y222" s="26">
        <v>2112</v>
      </c>
      <c r="Z222" s="26">
        <v>0</v>
      </c>
      <c r="AA222" s="51"/>
      <c r="AK222" s="49"/>
      <c r="AT222" s="49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</row>
    <row r="223" spans="1:83" ht="14.25" customHeight="1">
      <c r="A223" s="24"/>
      <c r="B223" s="25"/>
      <c r="C223" s="52"/>
      <c r="D223" s="26"/>
      <c r="E223" s="52"/>
      <c r="F223" s="52"/>
      <c r="G223" s="52"/>
      <c r="H223" s="26"/>
      <c r="I223" s="24"/>
      <c r="J223" s="24"/>
      <c r="K223" s="25"/>
      <c r="L223" s="52"/>
      <c r="M223" s="26"/>
      <c r="N223" s="52"/>
      <c r="O223" s="26"/>
      <c r="P223" s="52"/>
      <c r="Q223" s="26"/>
      <c r="R223" s="20"/>
      <c r="S223" s="24"/>
      <c r="T223" s="25"/>
      <c r="U223" s="26"/>
      <c r="V223" s="26"/>
      <c r="W223" s="52"/>
      <c r="X223" s="26"/>
      <c r="Y223" s="52"/>
      <c r="Z223" s="26"/>
      <c r="AA223" s="49"/>
      <c r="AK223" s="54"/>
      <c r="AT223" s="54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</row>
    <row r="224" spans="1:83" ht="14.25" customHeight="1">
      <c r="A224" s="88" t="s">
        <v>28</v>
      </c>
      <c r="B224" s="88"/>
      <c r="C224" s="26">
        <v>2</v>
      </c>
      <c r="D224" s="26">
        <v>2</v>
      </c>
      <c r="E224" s="26">
        <v>5</v>
      </c>
      <c r="F224" s="26">
        <v>5</v>
      </c>
      <c r="G224" s="26">
        <v>7</v>
      </c>
      <c r="H224" s="26">
        <v>7</v>
      </c>
      <c r="I224" s="27"/>
      <c r="J224" s="88" t="s">
        <v>28</v>
      </c>
      <c r="K224" s="88"/>
      <c r="L224" s="28">
        <v>190</v>
      </c>
      <c r="M224" s="26">
        <v>97</v>
      </c>
      <c r="N224" s="28">
        <v>258</v>
      </c>
      <c r="O224" s="26">
        <v>131</v>
      </c>
      <c r="P224" s="26">
        <v>448</v>
      </c>
      <c r="Q224" s="26">
        <v>228</v>
      </c>
      <c r="R224" s="20"/>
      <c r="S224" s="88" t="s">
        <v>28</v>
      </c>
      <c r="T224" s="88"/>
      <c r="U224" s="28">
        <v>2020</v>
      </c>
      <c r="V224" s="26"/>
      <c r="W224" s="28">
        <v>1955</v>
      </c>
      <c r="X224" s="26"/>
      <c r="Y224" s="26">
        <v>3975</v>
      </c>
      <c r="Z224" s="26">
        <v>0</v>
      </c>
      <c r="AA224" s="51"/>
      <c r="AK224" s="54"/>
      <c r="AT224" s="54"/>
      <c r="BL224" s="57"/>
      <c r="BM224" s="57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</row>
    <row r="225" spans="1:83" ht="14.25" customHeight="1">
      <c r="A225" s="24"/>
      <c r="B225" s="25"/>
      <c r="C225" s="52"/>
      <c r="D225" s="26"/>
      <c r="E225" s="52"/>
      <c r="F225" s="52"/>
      <c r="G225" s="52"/>
      <c r="H225" s="26"/>
      <c r="I225" s="24"/>
      <c r="J225" s="24"/>
      <c r="K225" s="25"/>
      <c r="L225" s="52"/>
      <c r="M225" s="26"/>
      <c r="N225" s="52"/>
      <c r="O225" s="26"/>
      <c r="P225" s="52"/>
      <c r="Q225" s="26"/>
      <c r="R225" s="22"/>
      <c r="S225" s="24"/>
      <c r="T225" s="25"/>
      <c r="U225" s="26"/>
      <c r="V225" s="26"/>
      <c r="W225" s="52"/>
      <c r="X225" s="26"/>
      <c r="Y225" s="52"/>
      <c r="Z225" s="26"/>
      <c r="AA225" s="49"/>
      <c r="AK225" s="60"/>
      <c r="AT225" s="60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</row>
    <row r="226" spans="1:83" ht="14.25" customHeight="1">
      <c r="A226" s="88" t="s">
        <v>29</v>
      </c>
      <c r="B226" s="88"/>
      <c r="C226" s="26">
        <v>2</v>
      </c>
      <c r="D226" s="26">
        <v>2</v>
      </c>
      <c r="E226" s="26">
        <v>9</v>
      </c>
      <c r="F226" s="26">
        <v>9</v>
      </c>
      <c r="G226" s="26">
        <v>11</v>
      </c>
      <c r="H226" s="26">
        <v>11</v>
      </c>
      <c r="I226" s="27"/>
      <c r="J226" s="88" t="s">
        <v>29</v>
      </c>
      <c r="K226" s="88"/>
      <c r="L226" s="28">
        <v>194</v>
      </c>
      <c r="M226" s="26">
        <v>96</v>
      </c>
      <c r="N226" s="28">
        <v>234</v>
      </c>
      <c r="O226" s="26">
        <v>130</v>
      </c>
      <c r="P226" s="26">
        <v>428</v>
      </c>
      <c r="Q226" s="26">
        <v>226</v>
      </c>
      <c r="R226" s="22"/>
      <c r="S226" s="88" t="s">
        <v>29</v>
      </c>
      <c r="T226" s="88"/>
      <c r="U226" s="28">
        <v>1991</v>
      </c>
      <c r="V226" s="26"/>
      <c r="W226" s="28">
        <v>2306</v>
      </c>
      <c r="X226" s="26"/>
      <c r="Y226" s="26">
        <v>4297</v>
      </c>
      <c r="Z226" s="26">
        <v>0</v>
      </c>
      <c r="AA226" s="51"/>
      <c r="AK226" s="60"/>
      <c r="AT226" s="60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</row>
    <row r="227" spans="1:83" ht="14.25" customHeight="1">
      <c r="A227" s="24"/>
      <c r="B227" s="25"/>
      <c r="C227" s="52"/>
      <c r="D227" s="26"/>
      <c r="E227" s="52"/>
      <c r="F227" s="52"/>
      <c r="G227" s="52"/>
      <c r="H227" s="26"/>
      <c r="I227" s="24"/>
      <c r="J227" s="24"/>
      <c r="K227" s="25"/>
      <c r="L227" s="52"/>
      <c r="M227" s="26"/>
      <c r="N227" s="52"/>
      <c r="O227" s="26"/>
      <c r="P227" s="52"/>
      <c r="Q227" s="26"/>
      <c r="R227" s="23"/>
      <c r="S227" s="24"/>
      <c r="T227" s="25"/>
      <c r="U227" s="26"/>
      <c r="V227" s="26"/>
      <c r="W227" s="52"/>
      <c r="X227" s="26"/>
      <c r="Y227" s="52"/>
      <c r="Z227" s="26"/>
      <c r="AA227" s="49"/>
      <c r="AK227" s="61"/>
      <c r="AT227" s="61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</row>
    <row r="228" spans="1:83" ht="14.25" customHeight="1">
      <c r="A228" s="88" t="s">
        <v>30</v>
      </c>
      <c r="B228" s="88"/>
      <c r="C228" s="26">
        <v>2</v>
      </c>
      <c r="D228" s="26">
        <v>2</v>
      </c>
      <c r="E228" s="26">
        <v>8</v>
      </c>
      <c r="F228" s="26">
        <v>8</v>
      </c>
      <c r="G228" s="26">
        <v>10</v>
      </c>
      <c r="H228" s="26">
        <v>10</v>
      </c>
      <c r="I228" s="27"/>
      <c r="J228" s="88" t="s">
        <v>30</v>
      </c>
      <c r="K228" s="88"/>
      <c r="L228" s="28">
        <v>184</v>
      </c>
      <c r="M228" s="26">
        <v>93</v>
      </c>
      <c r="N228" s="28">
        <v>304</v>
      </c>
      <c r="O228" s="26">
        <v>148</v>
      </c>
      <c r="P228" s="26">
        <v>488</v>
      </c>
      <c r="Q228" s="26">
        <v>241</v>
      </c>
      <c r="R228" s="24"/>
      <c r="S228" s="88" t="s">
        <v>30</v>
      </c>
      <c r="T228" s="88"/>
      <c r="U228" s="28">
        <v>1898</v>
      </c>
      <c r="V228" s="26"/>
      <c r="W228" s="28">
        <v>2564</v>
      </c>
      <c r="X228" s="26"/>
      <c r="Y228" s="26">
        <v>4462</v>
      </c>
      <c r="Z228" s="26">
        <v>0</v>
      </c>
      <c r="AA228" s="51"/>
      <c r="AK228" s="49"/>
      <c r="AT228" s="49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</row>
    <row r="229" spans="1:83" ht="14.25" customHeight="1">
      <c r="A229" s="24"/>
      <c r="B229" s="25"/>
      <c r="C229" s="52"/>
      <c r="D229" s="26"/>
      <c r="E229" s="52"/>
      <c r="F229" s="52"/>
      <c r="G229" s="52"/>
      <c r="H229" s="26"/>
      <c r="I229" s="24"/>
      <c r="J229" s="24"/>
      <c r="K229" s="25"/>
      <c r="L229" s="52"/>
      <c r="M229" s="26"/>
      <c r="N229" s="52"/>
      <c r="O229" s="26"/>
      <c r="P229" s="52"/>
      <c r="Q229" s="26"/>
      <c r="R229" s="27"/>
      <c r="S229" s="24"/>
      <c r="T229" s="25"/>
      <c r="U229" s="52"/>
      <c r="V229" s="26"/>
      <c r="W229" s="52"/>
      <c r="X229" s="26"/>
      <c r="Y229" s="52"/>
      <c r="Z229" s="26"/>
      <c r="AA229" s="49"/>
      <c r="AK229" s="51"/>
      <c r="AT229" s="51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</row>
    <row r="230" spans="1:83" ht="14.25" customHeight="1">
      <c r="A230" s="88" t="s">
        <v>31</v>
      </c>
      <c r="B230" s="88"/>
      <c r="C230" s="26">
        <v>2</v>
      </c>
      <c r="D230" s="26">
        <v>2</v>
      </c>
      <c r="E230" s="26">
        <v>6</v>
      </c>
      <c r="F230" s="26">
        <v>6</v>
      </c>
      <c r="G230" s="26">
        <v>8</v>
      </c>
      <c r="H230" s="26">
        <v>8</v>
      </c>
      <c r="I230" s="27"/>
      <c r="J230" s="88" t="s">
        <v>31</v>
      </c>
      <c r="K230" s="88"/>
      <c r="L230" s="28">
        <v>182</v>
      </c>
      <c r="M230" s="26">
        <v>91</v>
      </c>
      <c r="N230" s="28">
        <v>254</v>
      </c>
      <c r="O230" s="26">
        <v>128</v>
      </c>
      <c r="P230" s="26">
        <v>436</v>
      </c>
      <c r="Q230" s="26">
        <v>219</v>
      </c>
      <c r="R230" s="24"/>
      <c r="S230" s="88" t="s">
        <v>31</v>
      </c>
      <c r="T230" s="88"/>
      <c r="U230" s="28">
        <v>2020</v>
      </c>
      <c r="V230" s="26"/>
      <c r="W230" s="28">
        <v>1555</v>
      </c>
      <c r="X230" s="26"/>
      <c r="Y230" s="26">
        <v>3575</v>
      </c>
      <c r="Z230" s="26">
        <v>0</v>
      </c>
      <c r="AA230" s="51"/>
      <c r="AK230" s="49"/>
      <c r="AT230" s="49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</row>
    <row r="231" spans="1:83" ht="14.25" customHeight="1">
      <c r="A231" s="24"/>
      <c r="B231" s="25"/>
      <c r="C231" s="52"/>
      <c r="D231" s="26"/>
      <c r="E231" s="52"/>
      <c r="F231" s="26"/>
      <c r="G231" s="52"/>
      <c r="H231" s="26"/>
      <c r="I231" s="24"/>
      <c r="J231" s="24"/>
      <c r="K231" s="25"/>
      <c r="L231" s="52"/>
      <c r="M231" s="26"/>
      <c r="N231" s="52"/>
      <c r="O231" s="26"/>
      <c r="P231" s="52"/>
      <c r="Q231" s="26"/>
      <c r="R231" s="27"/>
      <c r="S231" s="24"/>
      <c r="T231" s="25"/>
      <c r="U231" s="52"/>
      <c r="V231" s="26"/>
      <c r="W231" s="52"/>
      <c r="X231" s="26"/>
      <c r="Y231" s="52"/>
      <c r="Z231" s="26"/>
      <c r="AA231" s="49"/>
      <c r="AK231" s="51"/>
      <c r="AT231" s="51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</row>
    <row r="232" spans="1:83" ht="14.25" customHeight="1">
      <c r="A232" s="97" t="s">
        <v>32</v>
      </c>
      <c r="B232" s="87"/>
      <c r="C232" s="29">
        <v>10</v>
      </c>
      <c r="D232" s="29">
        <v>10</v>
      </c>
      <c r="E232" s="29">
        <v>45</v>
      </c>
      <c r="F232" s="29">
        <v>45</v>
      </c>
      <c r="G232" s="29">
        <v>55</v>
      </c>
      <c r="H232" s="29">
        <v>55</v>
      </c>
      <c r="I232" s="21"/>
      <c r="J232" s="97" t="s">
        <v>32</v>
      </c>
      <c r="K232" s="87"/>
      <c r="L232" s="29">
        <v>958</v>
      </c>
      <c r="M232" s="29">
        <v>478</v>
      </c>
      <c r="N232" s="29">
        <v>1356</v>
      </c>
      <c r="O232" s="29">
        <v>741</v>
      </c>
      <c r="P232" s="29">
        <v>2314</v>
      </c>
      <c r="Q232" s="29">
        <v>1219</v>
      </c>
      <c r="R232" s="24"/>
      <c r="S232" s="97" t="s">
        <v>32</v>
      </c>
      <c r="T232" s="87"/>
      <c r="U232" s="29">
        <v>9840</v>
      </c>
      <c r="V232" s="29">
        <v>0</v>
      </c>
      <c r="W232" s="29">
        <v>10674</v>
      </c>
      <c r="X232" s="29">
        <v>0</v>
      </c>
      <c r="Y232" s="29">
        <v>20514</v>
      </c>
      <c r="Z232" s="29">
        <v>0</v>
      </c>
      <c r="AA232" s="59"/>
      <c r="AK232" s="49"/>
      <c r="AT232" s="49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</row>
    <row r="233" spans="1:83" ht="14.25" customHeight="1">
      <c r="A233" s="41"/>
      <c r="B233" s="41"/>
      <c r="C233" s="41"/>
      <c r="D233" s="41"/>
      <c r="E233" s="41"/>
      <c r="F233" s="41"/>
      <c r="G233" s="41"/>
      <c r="H233" s="41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51"/>
      <c r="AB233" s="51"/>
      <c r="AK233" s="51"/>
      <c r="AT233" s="51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</row>
    <row r="234" spans="1:83" ht="14.25" customHeight="1"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K234" s="49"/>
      <c r="AT234" s="49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</row>
    <row r="235" spans="1:83" ht="14.25" customHeight="1">
      <c r="H235" s="3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K235" s="51"/>
      <c r="AT235" s="51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</row>
    <row r="236" spans="1:83" ht="14.25" customHeight="1">
      <c r="A236" s="33" t="s">
        <v>3</v>
      </c>
      <c r="B236" s="120" t="s">
        <v>71</v>
      </c>
      <c r="C236" s="94" t="s">
        <v>72</v>
      </c>
      <c r="D236" s="94"/>
      <c r="E236" s="94"/>
      <c r="F236" s="94"/>
      <c r="G236" s="94"/>
      <c r="H236" s="94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K236" s="51"/>
      <c r="AT236" s="51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</row>
    <row r="237" spans="1:83" ht="14.25" customHeight="1">
      <c r="A237" s="35" t="s">
        <v>6</v>
      </c>
      <c r="B237" s="120"/>
      <c r="C237" s="94"/>
      <c r="D237" s="94"/>
      <c r="E237" s="94"/>
      <c r="F237" s="94"/>
      <c r="G237" s="94"/>
      <c r="H237" s="94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K237" s="49"/>
      <c r="AT237" s="49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</row>
    <row r="238" spans="1:83" ht="14.25" customHeight="1">
      <c r="A238" s="12"/>
      <c r="B238" s="12"/>
      <c r="C238" s="94"/>
      <c r="D238" s="94"/>
      <c r="E238" s="94"/>
      <c r="F238" s="94"/>
      <c r="G238" s="94"/>
      <c r="H238" s="94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K238" s="59"/>
      <c r="AT238" s="59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</row>
    <row r="239" spans="1:83" ht="14.25" customHeight="1">
      <c r="A239" s="12"/>
      <c r="B239" s="12"/>
      <c r="C239" s="95" t="s">
        <v>73</v>
      </c>
      <c r="D239" s="95"/>
      <c r="E239" s="95"/>
      <c r="F239" s="95"/>
      <c r="G239" s="95"/>
      <c r="H239" s="95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9"/>
      <c r="AX239" s="9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</row>
    <row r="240" spans="1:83" ht="14.25" customHeight="1">
      <c r="A240" s="12"/>
      <c r="B240" s="12"/>
      <c r="C240" s="95"/>
      <c r="D240" s="95"/>
      <c r="E240" s="95"/>
      <c r="F240" s="95"/>
      <c r="G240" s="95"/>
      <c r="H240" s="95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</row>
    <row r="241" spans="1:83" ht="14.25" customHeight="1">
      <c r="A241" s="12"/>
      <c r="B241" s="12"/>
      <c r="C241" s="95"/>
      <c r="D241" s="95"/>
      <c r="E241" s="95"/>
      <c r="F241" s="95"/>
      <c r="G241" s="95"/>
      <c r="H241" s="95"/>
      <c r="I241" s="12"/>
      <c r="J241" s="12" t="s">
        <v>74</v>
      </c>
      <c r="K241" s="12"/>
      <c r="L241" s="12"/>
      <c r="M241" s="12"/>
      <c r="N241" s="12"/>
      <c r="O241" s="12"/>
      <c r="P241" s="12"/>
      <c r="Q241" s="12"/>
      <c r="R241" s="12"/>
      <c r="S241" s="49" t="s">
        <v>75</v>
      </c>
      <c r="T241" s="49"/>
      <c r="U241" s="49"/>
      <c r="V241" s="49"/>
      <c r="W241" s="49"/>
      <c r="X241" s="49"/>
      <c r="Y241" s="49"/>
      <c r="Z241" s="49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</row>
    <row r="242" spans="1:83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49"/>
      <c r="T242" s="49"/>
      <c r="U242" s="49"/>
      <c r="V242" s="49"/>
      <c r="W242" s="49"/>
      <c r="X242" s="49"/>
      <c r="Y242" s="49"/>
      <c r="Z242" s="49"/>
      <c r="AA242" s="12"/>
      <c r="AB242" s="12"/>
      <c r="AC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</row>
    <row r="243" spans="1:83" ht="14.25" customHeight="1">
      <c r="A243" s="96" t="s">
        <v>9</v>
      </c>
      <c r="B243" s="87"/>
      <c r="C243" s="98" t="s">
        <v>10</v>
      </c>
      <c r="D243" s="87"/>
      <c r="E243" s="87"/>
      <c r="F243" s="87"/>
      <c r="G243" s="87"/>
      <c r="H243" s="87"/>
      <c r="I243" s="12"/>
      <c r="J243" s="83" t="s">
        <v>9</v>
      </c>
      <c r="K243" s="87"/>
      <c r="L243" s="106" t="s">
        <v>76</v>
      </c>
      <c r="M243" s="87"/>
      <c r="N243" s="87"/>
      <c r="O243" s="87"/>
      <c r="P243" s="87"/>
      <c r="Q243" s="87"/>
      <c r="R243" s="12"/>
      <c r="S243" s="96" t="s">
        <v>9</v>
      </c>
      <c r="T243" s="87"/>
      <c r="U243" s="98" t="s">
        <v>56</v>
      </c>
      <c r="V243" s="87"/>
      <c r="W243" s="87"/>
      <c r="X243" s="87"/>
      <c r="Y243" s="87"/>
      <c r="Z243" s="87"/>
      <c r="AA243" s="12"/>
      <c r="AB243" s="12"/>
      <c r="AC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</row>
    <row r="244" spans="1:83" ht="14.25" customHeight="1">
      <c r="A244" s="87"/>
      <c r="B244" s="96"/>
      <c r="C244" s="102" t="s">
        <v>13</v>
      </c>
      <c r="D244" s="103"/>
      <c r="E244" s="102" t="s">
        <v>14</v>
      </c>
      <c r="F244" s="103"/>
      <c r="G244" s="102" t="s">
        <v>15</v>
      </c>
      <c r="H244" s="103"/>
      <c r="I244" s="12"/>
      <c r="J244" s="87"/>
      <c r="K244" s="83"/>
      <c r="L244" s="102" t="s">
        <v>13</v>
      </c>
      <c r="M244" s="103"/>
      <c r="N244" s="102" t="s">
        <v>14</v>
      </c>
      <c r="O244" s="103"/>
      <c r="P244" s="102" t="s">
        <v>15</v>
      </c>
      <c r="Q244" s="103"/>
      <c r="R244" s="12"/>
      <c r="S244" s="87"/>
      <c r="T244" s="96"/>
      <c r="U244" s="102" t="s">
        <v>13</v>
      </c>
      <c r="V244" s="103"/>
      <c r="W244" s="102" t="s">
        <v>14</v>
      </c>
      <c r="X244" s="103"/>
      <c r="Y244" s="102" t="s">
        <v>15</v>
      </c>
      <c r="Z244" s="103"/>
      <c r="AA244" s="12"/>
      <c r="AB244" s="12"/>
      <c r="AC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</row>
    <row r="245" spans="1:83" ht="14.25" customHeight="1">
      <c r="A245" s="119" t="s">
        <v>16</v>
      </c>
      <c r="B245" s="87"/>
      <c r="C245" s="102"/>
      <c r="D245" s="102"/>
      <c r="E245" s="102"/>
      <c r="F245" s="102"/>
      <c r="G245" s="102"/>
      <c r="H245" s="102"/>
      <c r="I245" s="12"/>
      <c r="J245" s="115" t="s">
        <v>16</v>
      </c>
      <c r="K245" s="87"/>
      <c r="L245" s="102"/>
      <c r="M245" s="102"/>
      <c r="N245" s="102"/>
      <c r="O245" s="102"/>
      <c r="P245" s="102"/>
      <c r="Q245" s="102"/>
      <c r="R245" s="12"/>
      <c r="S245" s="119" t="s">
        <v>16</v>
      </c>
      <c r="T245" s="87"/>
      <c r="U245" s="102"/>
      <c r="V245" s="102"/>
      <c r="W245" s="102"/>
      <c r="X245" s="102"/>
      <c r="Y245" s="102"/>
      <c r="Z245" s="102"/>
      <c r="AA245" s="12"/>
      <c r="AB245" s="12"/>
      <c r="AC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</row>
    <row r="246" spans="1:83" ht="14.25" customHeight="1">
      <c r="A246" s="87"/>
      <c r="B246" s="119"/>
      <c r="C246" s="48" t="s">
        <v>17</v>
      </c>
      <c r="D246" s="48" t="s">
        <v>18</v>
      </c>
      <c r="E246" s="48" t="s">
        <v>17</v>
      </c>
      <c r="F246" s="48" t="s">
        <v>18</v>
      </c>
      <c r="G246" s="48" t="s">
        <v>17</v>
      </c>
      <c r="H246" s="48" t="s">
        <v>18</v>
      </c>
      <c r="I246" s="12"/>
      <c r="J246" s="87"/>
      <c r="K246" s="115"/>
      <c r="L246" s="48" t="s">
        <v>17</v>
      </c>
      <c r="M246" s="48" t="s">
        <v>18</v>
      </c>
      <c r="N246" s="48" t="s">
        <v>17</v>
      </c>
      <c r="O246" s="48" t="s">
        <v>18</v>
      </c>
      <c r="P246" s="48" t="s">
        <v>17</v>
      </c>
      <c r="Q246" s="48" t="s">
        <v>18</v>
      </c>
      <c r="R246" s="12"/>
      <c r="S246" s="87"/>
      <c r="T246" s="119"/>
      <c r="U246" s="48" t="s">
        <v>17</v>
      </c>
      <c r="V246" s="48" t="s">
        <v>18</v>
      </c>
      <c r="W246" s="48" t="s">
        <v>17</v>
      </c>
      <c r="X246" s="48" t="s">
        <v>18</v>
      </c>
      <c r="Y246" s="48" t="s">
        <v>17</v>
      </c>
      <c r="Z246" s="48" t="s">
        <v>18</v>
      </c>
      <c r="AA246" s="12"/>
      <c r="AB246" s="12"/>
      <c r="AC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</row>
    <row r="247" spans="1:83" ht="14.25" customHeight="1">
      <c r="A247" s="92" t="s">
        <v>19</v>
      </c>
      <c r="B247" s="87"/>
      <c r="C247" s="69" t="s">
        <v>20</v>
      </c>
      <c r="D247" s="69" t="s">
        <v>21</v>
      </c>
      <c r="E247" s="70" t="s">
        <v>22</v>
      </c>
      <c r="F247" s="69" t="s">
        <v>23</v>
      </c>
      <c r="G247" s="69" t="s">
        <v>24</v>
      </c>
      <c r="H247" s="69" t="s">
        <v>25</v>
      </c>
      <c r="I247" s="12"/>
      <c r="J247" s="92" t="s">
        <v>19</v>
      </c>
      <c r="K247" s="87"/>
      <c r="L247" s="69" t="s">
        <v>20</v>
      </c>
      <c r="M247" s="69" t="s">
        <v>21</v>
      </c>
      <c r="N247" s="70" t="s">
        <v>22</v>
      </c>
      <c r="O247" s="69" t="s">
        <v>23</v>
      </c>
      <c r="P247" s="69" t="s">
        <v>24</v>
      </c>
      <c r="Q247" s="69" t="s">
        <v>25</v>
      </c>
      <c r="R247" s="12"/>
      <c r="S247" s="92" t="s">
        <v>19</v>
      </c>
      <c r="T247" s="87"/>
      <c r="U247" s="69" t="s">
        <v>20</v>
      </c>
      <c r="V247" s="69" t="s">
        <v>21</v>
      </c>
      <c r="W247" s="70" t="s">
        <v>22</v>
      </c>
      <c r="X247" s="69" t="s">
        <v>23</v>
      </c>
      <c r="Y247" s="69" t="s">
        <v>24</v>
      </c>
      <c r="Z247" s="69" t="s">
        <v>25</v>
      </c>
      <c r="AA247" s="12"/>
      <c r="AB247" s="12"/>
      <c r="AC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</row>
    <row r="248" spans="1:83" ht="14.25" customHeight="1">
      <c r="A248" s="49"/>
      <c r="B248" s="50"/>
      <c r="C248" s="3"/>
      <c r="D248" s="3"/>
      <c r="E248" s="3"/>
      <c r="F248" s="3"/>
      <c r="G248" s="3"/>
      <c r="H248" s="3"/>
      <c r="I248" s="12"/>
      <c r="J248" s="12"/>
      <c r="K248" s="44"/>
      <c r="L248" s="3"/>
      <c r="M248" s="3"/>
      <c r="N248" s="3"/>
      <c r="O248" s="3"/>
      <c r="P248" s="3"/>
      <c r="Q248" s="3"/>
      <c r="R248" s="12"/>
      <c r="S248" s="49"/>
      <c r="T248" s="50"/>
      <c r="U248" s="3"/>
      <c r="V248" s="3"/>
      <c r="W248" s="3"/>
      <c r="X248" s="3"/>
      <c r="Y248" s="3"/>
      <c r="Z248" s="3"/>
      <c r="AA248" s="12"/>
      <c r="AB248" s="12"/>
      <c r="AC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</row>
    <row r="249" spans="1:83" ht="14.25" customHeight="1">
      <c r="A249" s="93" t="s">
        <v>26</v>
      </c>
      <c r="B249" s="93"/>
      <c r="C249" s="8">
        <v>1</v>
      </c>
      <c r="D249" s="8">
        <v>1</v>
      </c>
      <c r="E249" s="8">
        <v>18</v>
      </c>
      <c r="F249" s="8">
        <v>18</v>
      </c>
      <c r="G249" s="9">
        <f t="shared" ref="G249:G253" si="60">C249+E249</f>
        <v>19</v>
      </c>
      <c r="H249" s="8">
        <f t="shared" ref="H249:H253" si="61">D249+F249</f>
        <v>19</v>
      </c>
      <c r="I249" s="12"/>
      <c r="J249" s="104" t="s">
        <v>26</v>
      </c>
      <c r="K249" s="104"/>
      <c r="L249" s="8">
        <v>45</v>
      </c>
      <c r="M249" s="8">
        <v>50</v>
      </c>
      <c r="N249" s="8">
        <f>283-L249</f>
        <v>238</v>
      </c>
      <c r="O249" s="8">
        <f>304-M249</f>
        <v>254</v>
      </c>
      <c r="P249" s="9">
        <f t="shared" ref="P249:P253" si="62">L249+N249</f>
        <v>283</v>
      </c>
      <c r="Q249" s="8">
        <f t="shared" ref="Q249:Q253" si="63">M249+O249</f>
        <v>304</v>
      </c>
      <c r="R249" s="12"/>
      <c r="S249" s="93" t="s">
        <v>26</v>
      </c>
      <c r="T249" s="93"/>
      <c r="U249" s="8">
        <v>1066</v>
      </c>
      <c r="V249" s="8">
        <v>1087</v>
      </c>
      <c r="W249" s="8">
        <f>7276-U249</f>
        <v>6210</v>
      </c>
      <c r="X249" s="8">
        <f>7297-V249</f>
        <v>6210</v>
      </c>
      <c r="Y249" s="9">
        <f t="shared" ref="Y249:Y253" si="64">U249+W249</f>
        <v>7276</v>
      </c>
      <c r="Z249" s="8">
        <f t="shared" ref="Z249:Z253" si="65">V249+X249</f>
        <v>7297</v>
      </c>
      <c r="AA249" s="12"/>
      <c r="AB249" s="12"/>
      <c r="AC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</row>
    <row r="250" spans="1:83" ht="14.25" customHeight="1">
      <c r="A250" s="49"/>
      <c r="B250" s="50"/>
      <c r="C250" s="3"/>
      <c r="D250" s="3"/>
      <c r="E250" s="8"/>
      <c r="F250" s="8"/>
      <c r="G250" s="3"/>
      <c r="H250" s="3"/>
      <c r="I250" s="12"/>
      <c r="J250" s="12"/>
      <c r="K250" s="44"/>
      <c r="L250" s="3"/>
      <c r="M250" s="3"/>
      <c r="N250" s="8"/>
      <c r="O250" s="8"/>
      <c r="P250" s="3"/>
      <c r="Q250" s="3"/>
      <c r="R250" s="12"/>
      <c r="S250" s="49"/>
      <c r="T250" s="50"/>
      <c r="U250" s="3"/>
      <c r="V250" s="3"/>
      <c r="W250" s="8"/>
      <c r="X250" s="8"/>
      <c r="Y250" s="3"/>
      <c r="Z250" s="3"/>
      <c r="AA250" s="12"/>
      <c r="AB250" s="12"/>
      <c r="AC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</row>
    <row r="251" spans="1:83" ht="14.25" customHeight="1">
      <c r="A251" s="93" t="s">
        <v>27</v>
      </c>
      <c r="B251" s="93"/>
      <c r="C251" s="8">
        <v>1</v>
      </c>
      <c r="D251" s="8">
        <v>1</v>
      </c>
      <c r="E251" s="8">
        <v>11</v>
      </c>
      <c r="F251" s="8">
        <v>11</v>
      </c>
      <c r="G251" s="9">
        <f t="shared" si="60"/>
        <v>12</v>
      </c>
      <c r="H251" s="8">
        <f t="shared" si="61"/>
        <v>12</v>
      </c>
      <c r="I251" s="12"/>
      <c r="J251" s="104" t="s">
        <v>27</v>
      </c>
      <c r="K251" s="104"/>
      <c r="L251" s="8">
        <v>79</v>
      </c>
      <c r="M251" s="8">
        <v>77</v>
      </c>
      <c r="N251" s="8">
        <f>238-L251</f>
        <v>159</v>
      </c>
      <c r="O251" s="8">
        <f>236-77</f>
        <v>159</v>
      </c>
      <c r="P251" s="9">
        <f t="shared" si="62"/>
        <v>238</v>
      </c>
      <c r="Q251" s="8">
        <f t="shared" si="63"/>
        <v>236</v>
      </c>
      <c r="R251" s="12"/>
      <c r="S251" s="93" t="s">
        <v>27</v>
      </c>
      <c r="T251" s="93"/>
      <c r="U251" s="8">
        <v>1092</v>
      </c>
      <c r="V251" s="8">
        <v>1116</v>
      </c>
      <c r="W251" s="8">
        <f>4898-U251</f>
        <v>3806</v>
      </c>
      <c r="X251" s="8">
        <f>4780-V251</f>
        <v>3664</v>
      </c>
      <c r="Y251" s="9">
        <f t="shared" si="64"/>
        <v>4898</v>
      </c>
      <c r="Z251" s="8">
        <f t="shared" si="65"/>
        <v>4780</v>
      </c>
      <c r="AA251" s="12"/>
      <c r="AB251" s="12"/>
      <c r="AC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</row>
    <row r="252" spans="1:83" ht="14.25" customHeight="1">
      <c r="A252" s="49"/>
      <c r="B252" s="50"/>
      <c r="C252" s="3"/>
      <c r="D252" s="3"/>
      <c r="E252" s="8"/>
      <c r="F252" s="8"/>
      <c r="G252" s="3"/>
      <c r="H252" s="3"/>
      <c r="I252" s="12"/>
      <c r="J252" s="12"/>
      <c r="K252" s="44"/>
      <c r="L252" s="3"/>
      <c r="M252" s="3"/>
      <c r="N252" s="8"/>
      <c r="O252" s="8"/>
      <c r="P252" s="3"/>
      <c r="Q252" s="3"/>
      <c r="R252" s="12"/>
      <c r="S252" s="49"/>
      <c r="T252" s="50"/>
      <c r="U252" s="3"/>
      <c r="V252" s="3"/>
      <c r="W252" s="8"/>
      <c r="X252" s="8"/>
      <c r="Y252" s="3"/>
      <c r="Z252" s="3"/>
      <c r="AA252" s="12"/>
      <c r="AB252" s="12"/>
      <c r="AC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</row>
    <row r="253" spans="1:83" ht="16.5" customHeight="1">
      <c r="A253" s="93" t="s">
        <v>28</v>
      </c>
      <c r="B253" s="93"/>
      <c r="C253" s="8">
        <v>1</v>
      </c>
      <c r="D253" s="8">
        <v>1</v>
      </c>
      <c r="E253" s="8">
        <v>17</v>
      </c>
      <c r="F253" s="8">
        <v>17</v>
      </c>
      <c r="G253" s="9">
        <f t="shared" si="60"/>
        <v>18</v>
      </c>
      <c r="H253" s="8">
        <f t="shared" si="61"/>
        <v>18</v>
      </c>
      <c r="I253" s="12"/>
      <c r="J253" s="104" t="s">
        <v>28</v>
      </c>
      <c r="K253" s="104"/>
      <c r="L253" s="8">
        <v>79</v>
      </c>
      <c r="M253" s="8">
        <v>82</v>
      </c>
      <c r="N253" s="8">
        <f>352-79</f>
        <v>273</v>
      </c>
      <c r="O253" s="8">
        <f>333-M253</f>
        <v>251</v>
      </c>
      <c r="P253" s="9">
        <f t="shared" si="62"/>
        <v>352</v>
      </c>
      <c r="Q253" s="8">
        <f t="shared" si="63"/>
        <v>333</v>
      </c>
      <c r="R253" s="12"/>
      <c r="S253" s="93" t="s">
        <v>28</v>
      </c>
      <c r="T253" s="93"/>
      <c r="U253" s="8">
        <v>1540</v>
      </c>
      <c r="V253" s="8">
        <v>1651</v>
      </c>
      <c r="W253" s="8">
        <f>7520-U253</f>
        <v>5980</v>
      </c>
      <c r="X253" s="8">
        <f>7195-V253</f>
        <v>5544</v>
      </c>
      <c r="Y253" s="9">
        <f t="shared" si="64"/>
        <v>7520</v>
      </c>
      <c r="Z253" s="8">
        <f t="shared" si="65"/>
        <v>7195</v>
      </c>
      <c r="AA253" s="12"/>
      <c r="AB253" s="12"/>
      <c r="AC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</row>
    <row r="254" spans="1:83" ht="16.5" customHeight="1">
      <c r="A254" s="49"/>
      <c r="B254" s="50"/>
      <c r="C254" s="3"/>
      <c r="D254" s="3"/>
      <c r="E254" s="8"/>
      <c r="F254" s="8"/>
      <c r="G254" s="3"/>
      <c r="H254" s="3"/>
      <c r="I254" s="12"/>
      <c r="J254" s="12"/>
      <c r="K254" s="44"/>
      <c r="L254" s="3"/>
      <c r="M254" s="3"/>
      <c r="N254" s="8"/>
      <c r="O254" s="8"/>
      <c r="P254" s="3"/>
      <c r="Q254" s="3"/>
      <c r="R254" s="12"/>
      <c r="S254" s="49"/>
      <c r="T254" s="50"/>
      <c r="U254" s="3"/>
      <c r="V254" s="3"/>
      <c r="W254" s="8"/>
      <c r="X254" s="8"/>
      <c r="Y254" s="3"/>
      <c r="Z254" s="3"/>
      <c r="AA254" s="12"/>
      <c r="AB254" s="12"/>
      <c r="AC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</row>
    <row r="255" spans="1:83" ht="14.25" customHeight="1">
      <c r="A255" s="93" t="s">
        <v>29</v>
      </c>
      <c r="B255" s="93"/>
      <c r="C255" s="8">
        <v>1</v>
      </c>
      <c r="D255" s="8">
        <v>1</v>
      </c>
      <c r="E255" s="8">
        <v>13</v>
      </c>
      <c r="F255" s="8">
        <v>13</v>
      </c>
      <c r="G255" s="9">
        <f t="shared" ref="G255:G259" si="66">C255+E255</f>
        <v>14</v>
      </c>
      <c r="H255" s="8">
        <f t="shared" ref="H255:H259" si="67">D255+F255</f>
        <v>14</v>
      </c>
      <c r="I255" s="12"/>
      <c r="J255" s="104" t="s">
        <v>29</v>
      </c>
      <c r="K255" s="104"/>
      <c r="L255" s="8">
        <v>77</v>
      </c>
      <c r="M255" s="8">
        <v>78</v>
      </c>
      <c r="N255" s="8">
        <f>205-77</f>
        <v>128</v>
      </c>
      <c r="O255" s="8">
        <f>183-M255</f>
        <v>105</v>
      </c>
      <c r="P255" s="9">
        <f t="shared" ref="P255:P259" si="68">L255+N255</f>
        <v>205</v>
      </c>
      <c r="Q255" s="8">
        <f t="shared" ref="Q255:Q259" si="69">M255+O255</f>
        <v>183</v>
      </c>
      <c r="R255" s="12"/>
      <c r="S255" s="93" t="s">
        <v>29</v>
      </c>
      <c r="T255" s="93"/>
      <c r="U255" s="8">
        <v>1515</v>
      </c>
      <c r="V255" s="8">
        <v>1523</v>
      </c>
      <c r="W255" s="8">
        <f>3137-U255</f>
        <v>1622</v>
      </c>
      <c r="X255" s="8">
        <f>3108-V255</f>
        <v>1585</v>
      </c>
      <c r="Y255" s="9">
        <f t="shared" ref="Y255:Y259" si="70">U255+W255</f>
        <v>3137</v>
      </c>
      <c r="Z255" s="8">
        <f t="shared" ref="Z255:Z259" si="71">V255+X255</f>
        <v>3108</v>
      </c>
      <c r="AA255" s="12"/>
      <c r="AB255" s="12"/>
      <c r="AC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</row>
    <row r="256" spans="1:83" ht="14.25" customHeight="1">
      <c r="A256" s="49"/>
      <c r="B256" s="50"/>
      <c r="C256" s="3"/>
      <c r="D256" s="3"/>
      <c r="E256" s="8"/>
      <c r="F256" s="8"/>
      <c r="G256" s="3"/>
      <c r="H256" s="3"/>
      <c r="I256" s="12"/>
      <c r="J256" s="12"/>
      <c r="K256" s="44"/>
      <c r="L256" s="3"/>
      <c r="M256" s="3"/>
      <c r="N256" s="8"/>
      <c r="O256" s="8"/>
      <c r="P256" s="3"/>
      <c r="Q256" s="3"/>
      <c r="R256" s="12"/>
      <c r="S256" s="49"/>
      <c r="T256" s="50"/>
      <c r="U256" s="3"/>
      <c r="V256" s="3"/>
      <c r="W256" s="8"/>
      <c r="X256" s="8"/>
      <c r="Y256" s="3"/>
      <c r="Z256" s="3"/>
      <c r="AA256" s="12"/>
      <c r="AB256" s="12"/>
      <c r="AC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</row>
    <row r="257" spans="1:83" ht="14.25" customHeight="1">
      <c r="A257" s="93" t="s">
        <v>30</v>
      </c>
      <c r="B257" s="93"/>
      <c r="C257" s="8">
        <v>0</v>
      </c>
      <c r="D257" s="8">
        <v>0</v>
      </c>
      <c r="E257" s="8">
        <v>22</v>
      </c>
      <c r="F257" s="8">
        <v>22</v>
      </c>
      <c r="G257" s="9">
        <f t="shared" si="66"/>
        <v>22</v>
      </c>
      <c r="H257" s="8">
        <f t="shared" si="67"/>
        <v>22</v>
      </c>
      <c r="I257" s="12"/>
      <c r="J257" s="104" t="s">
        <v>30</v>
      </c>
      <c r="K257" s="104"/>
      <c r="L257" s="8">
        <v>0</v>
      </c>
      <c r="M257" s="8">
        <v>0</v>
      </c>
      <c r="N257" s="8">
        <v>294</v>
      </c>
      <c r="O257" s="8">
        <v>292</v>
      </c>
      <c r="P257" s="9">
        <f t="shared" si="68"/>
        <v>294</v>
      </c>
      <c r="Q257" s="8">
        <f t="shared" si="69"/>
        <v>292</v>
      </c>
      <c r="R257" s="12"/>
      <c r="S257" s="93" t="s">
        <v>30</v>
      </c>
      <c r="T257" s="93"/>
      <c r="U257" s="8">
        <v>0</v>
      </c>
      <c r="V257" s="8">
        <v>0</v>
      </c>
      <c r="W257" s="8">
        <v>5520</v>
      </c>
      <c r="X257" s="8">
        <v>5361</v>
      </c>
      <c r="Y257" s="9">
        <f t="shared" si="70"/>
        <v>5520</v>
      </c>
      <c r="Z257" s="8">
        <f t="shared" si="71"/>
        <v>5361</v>
      </c>
      <c r="AA257" s="12"/>
      <c r="AB257" s="12"/>
      <c r="AC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</row>
    <row r="258" spans="1:83" ht="14.25" customHeight="1">
      <c r="A258" s="49"/>
      <c r="B258" s="50"/>
      <c r="C258" s="3"/>
      <c r="D258" s="3"/>
      <c r="E258" s="8"/>
      <c r="F258" s="8"/>
      <c r="G258" s="3"/>
      <c r="H258" s="3"/>
      <c r="I258" s="12"/>
      <c r="J258" s="12"/>
      <c r="K258" s="44"/>
      <c r="L258" s="3"/>
      <c r="M258" s="3"/>
      <c r="N258" s="8"/>
      <c r="O258" s="8"/>
      <c r="P258" s="3"/>
      <c r="Q258" s="3"/>
      <c r="R258" s="12"/>
      <c r="S258" s="49"/>
      <c r="T258" s="50"/>
      <c r="U258" s="3"/>
      <c r="V258" s="3"/>
      <c r="W258" s="8"/>
      <c r="X258" s="8"/>
      <c r="Y258" s="3"/>
      <c r="Z258" s="3"/>
      <c r="AA258" s="12"/>
      <c r="AB258" s="12"/>
      <c r="AC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</row>
    <row r="259" spans="1:83" ht="14.25" customHeight="1">
      <c r="A259" s="93" t="s">
        <v>31</v>
      </c>
      <c r="B259" s="93"/>
      <c r="C259" s="8">
        <v>1</v>
      </c>
      <c r="D259" s="8">
        <v>1</v>
      </c>
      <c r="E259" s="8">
        <v>17</v>
      </c>
      <c r="F259" s="8">
        <v>17</v>
      </c>
      <c r="G259" s="9">
        <f t="shared" si="66"/>
        <v>18</v>
      </c>
      <c r="H259" s="8">
        <f t="shared" si="67"/>
        <v>18</v>
      </c>
      <c r="I259" s="12"/>
      <c r="J259" s="104" t="s">
        <v>31</v>
      </c>
      <c r="K259" s="104"/>
      <c r="L259" s="8">
        <v>64</v>
      </c>
      <c r="M259" s="8">
        <v>54</v>
      </c>
      <c r="N259" s="8">
        <f>276-L259</f>
        <v>212</v>
      </c>
      <c r="O259" s="8">
        <f>267-M259</f>
        <v>213</v>
      </c>
      <c r="P259" s="9">
        <f t="shared" si="68"/>
        <v>276</v>
      </c>
      <c r="Q259" s="8">
        <f t="shared" si="69"/>
        <v>267</v>
      </c>
      <c r="R259" s="12"/>
      <c r="S259" s="93" t="s">
        <v>31</v>
      </c>
      <c r="T259" s="93"/>
      <c r="U259" s="8">
        <v>1277</v>
      </c>
      <c r="V259" s="8">
        <v>1296</v>
      </c>
      <c r="W259" s="8">
        <f>6456-U259</f>
        <v>5179</v>
      </c>
      <c r="X259" s="8">
        <f>6325-V259</f>
        <v>5029</v>
      </c>
      <c r="Y259" s="9">
        <f t="shared" si="70"/>
        <v>6456</v>
      </c>
      <c r="Z259" s="8">
        <f t="shared" si="71"/>
        <v>6325</v>
      </c>
      <c r="AA259" s="12"/>
      <c r="AB259" s="12"/>
      <c r="AC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</row>
    <row r="260" spans="1:83" ht="14.25" customHeight="1">
      <c r="A260" s="49"/>
      <c r="B260" s="50"/>
      <c r="C260" s="3"/>
      <c r="D260" s="3"/>
      <c r="E260" s="3"/>
      <c r="F260" s="8"/>
      <c r="G260" s="3"/>
      <c r="H260" s="3"/>
      <c r="I260" s="12"/>
      <c r="J260" s="12"/>
      <c r="K260" s="44"/>
      <c r="L260" s="3"/>
      <c r="M260" s="3"/>
      <c r="N260" s="3"/>
      <c r="O260" s="8"/>
      <c r="P260" s="3"/>
      <c r="Q260" s="3"/>
      <c r="R260" s="12"/>
      <c r="S260" s="49"/>
      <c r="T260" s="50"/>
      <c r="U260" s="3"/>
      <c r="V260" s="3"/>
      <c r="W260" s="3"/>
      <c r="X260" s="8"/>
      <c r="Y260" s="3"/>
      <c r="Z260" s="3"/>
      <c r="AA260" s="12"/>
      <c r="AB260" s="12"/>
      <c r="AC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</row>
    <row r="261" spans="1:83" ht="14.25" customHeight="1">
      <c r="A261" s="98" t="s">
        <v>32</v>
      </c>
      <c r="B261" s="87"/>
      <c r="C261" s="6">
        <f t="shared" ref="C261:H261" si="72">SUM(C249:C259)</f>
        <v>5</v>
      </c>
      <c r="D261" s="6">
        <f t="shared" si="72"/>
        <v>5</v>
      </c>
      <c r="E261" s="6">
        <f t="shared" si="72"/>
        <v>98</v>
      </c>
      <c r="F261" s="6">
        <f t="shared" si="72"/>
        <v>98</v>
      </c>
      <c r="G261" s="6">
        <f t="shared" si="72"/>
        <v>103</v>
      </c>
      <c r="H261" s="6">
        <f t="shared" si="72"/>
        <v>103</v>
      </c>
      <c r="I261" s="12"/>
      <c r="J261" s="106" t="s">
        <v>32</v>
      </c>
      <c r="K261" s="87"/>
      <c r="L261" s="6">
        <f t="shared" ref="L261:Q261" si="73">SUM(L249:L259)</f>
        <v>344</v>
      </c>
      <c r="M261" s="6">
        <f t="shared" si="73"/>
        <v>341</v>
      </c>
      <c r="N261" s="6">
        <f t="shared" si="73"/>
        <v>1304</v>
      </c>
      <c r="O261" s="6">
        <f t="shared" si="73"/>
        <v>1274</v>
      </c>
      <c r="P261" s="6">
        <f t="shared" si="73"/>
        <v>1648</v>
      </c>
      <c r="Q261" s="6">
        <f t="shared" si="73"/>
        <v>1615</v>
      </c>
      <c r="R261" s="12"/>
      <c r="S261" s="98" t="s">
        <v>32</v>
      </c>
      <c r="T261" s="87"/>
      <c r="U261" s="6">
        <f t="shared" ref="U261:Z261" si="74">SUM(U249:U259)</f>
        <v>6490</v>
      </c>
      <c r="V261" s="6">
        <f t="shared" si="74"/>
        <v>6673</v>
      </c>
      <c r="W261" s="6">
        <f t="shared" si="74"/>
        <v>28317</v>
      </c>
      <c r="X261" s="6">
        <f t="shared" si="74"/>
        <v>27393</v>
      </c>
      <c r="Y261" s="6">
        <f t="shared" si="74"/>
        <v>34807</v>
      </c>
      <c r="Z261" s="6">
        <f t="shared" si="74"/>
        <v>34066</v>
      </c>
      <c r="AA261" s="12"/>
      <c r="AB261" s="12"/>
      <c r="AC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9"/>
      <c r="AX261" s="9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46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</row>
    <row r="262" spans="1:83" ht="14.2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45"/>
      <c r="AX262" s="45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44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</row>
    <row r="263" spans="1:83" ht="14.25" customHeight="1">
      <c r="A263" s="11"/>
      <c r="B263" s="11"/>
      <c r="C263" s="34"/>
      <c r="D263" s="34"/>
      <c r="E263" s="34"/>
      <c r="F263" s="34"/>
      <c r="G263" s="34"/>
      <c r="H263" s="34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K263" s="51"/>
      <c r="AT263" s="51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</row>
    <row r="264" spans="1:83" ht="14.25" customHeight="1">
      <c r="A264" s="11"/>
      <c r="B264" s="11"/>
      <c r="C264" s="34"/>
      <c r="D264" s="34"/>
      <c r="E264" s="34"/>
      <c r="F264" s="34"/>
      <c r="G264" s="34"/>
      <c r="H264" s="34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K264" s="51"/>
      <c r="AT264" s="51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</row>
    <row r="265" spans="1:83" ht="14.25" customHeight="1">
      <c r="A265" s="11"/>
      <c r="B265" s="11"/>
      <c r="C265" s="34"/>
      <c r="D265" s="34"/>
      <c r="E265" s="34"/>
      <c r="F265" s="34"/>
      <c r="G265" s="34"/>
      <c r="H265" s="34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K265" s="51"/>
      <c r="AT265" s="51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</row>
    <row r="266" spans="1:83" ht="14.25" customHeight="1">
      <c r="A266" s="17" t="s">
        <v>3</v>
      </c>
      <c r="B266" s="110" t="s">
        <v>71</v>
      </c>
      <c r="C266" s="99" t="s">
        <v>77</v>
      </c>
      <c r="D266" s="99"/>
      <c r="E266" s="99"/>
      <c r="F266" s="99"/>
      <c r="G266" s="99"/>
      <c r="H266" s="99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51"/>
      <c r="AB266" s="51"/>
      <c r="AK266" s="51"/>
      <c r="AT266" s="51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</row>
    <row r="267" spans="1:83" ht="14.25" customHeight="1">
      <c r="A267" s="16" t="s">
        <v>6</v>
      </c>
      <c r="B267" s="110"/>
      <c r="C267" s="99"/>
      <c r="D267" s="99"/>
      <c r="E267" s="99"/>
      <c r="F267" s="99"/>
      <c r="G267" s="99"/>
      <c r="H267" s="99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49"/>
      <c r="AB267" s="49"/>
      <c r="AK267" s="49"/>
      <c r="AT267" s="49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</row>
    <row r="268" spans="1:83" ht="14.25" customHeight="1">
      <c r="A268" s="15"/>
      <c r="B268" s="15"/>
      <c r="C268" s="99"/>
      <c r="D268" s="99"/>
      <c r="E268" s="99"/>
      <c r="F268" s="99"/>
      <c r="G268" s="99"/>
      <c r="H268" s="99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59"/>
      <c r="AB268" s="59"/>
      <c r="AK268" s="59"/>
      <c r="AT268" s="59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</row>
    <row r="269" spans="1:83" ht="14.25" customHeight="1">
      <c r="A269" s="15"/>
      <c r="B269" s="15"/>
      <c r="C269" s="100" t="s">
        <v>78</v>
      </c>
      <c r="D269" s="100"/>
      <c r="E269" s="100"/>
      <c r="F269" s="100"/>
      <c r="G269" s="100"/>
      <c r="H269" s="100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9"/>
      <c r="AX269" s="9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</row>
    <row r="270" spans="1:83" ht="14.25" customHeight="1">
      <c r="A270" s="15"/>
      <c r="B270" s="15"/>
      <c r="C270" s="100"/>
      <c r="D270" s="100"/>
      <c r="E270" s="100"/>
      <c r="F270" s="100"/>
      <c r="G270" s="100"/>
      <c r="H270" s="100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</row>
    <row r="271" spans="1:83" ht="14.25" customHeight="1">
      <c r="A271" s="15"/>
      <c r="B271" s="15"/>
      <c r="C271" s="100"/>
      <c r="D271" s="100"/>
      <c r="E271" s="100"/>
      <c r="F271" s="100"/>
      <c r="G271" s="100"/>
      <c r="H271" s="100"/>
      <c r="I271" s="15"/>
      <c r="J271" s="15" t="s">
        <v>74</v>
      </c>
      <c r="K271" s="15"/>
      <c r="L271" s="15"/>
      <c r="M271" s="15"/>
      <c r="N271" s="15"/>
      <c r="O271" s="15"/>
      <c r="P271" s="15"/>
      <c r="Q271" s="15"/>
      <c r="R271" s="15"/>
      <c r="S271" s="24" t="s">
        <v>75</v>
      </c>
      <c r="T271" s="24"/>
      <c r="U271" s="24"/>
      <c r="V271" s="24"/>
      <c r="W271" s="24"/>
      <c r="X271" s="24"/>
      <c r="Y271" s="24"/>
      <c r="Z271" s="24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</row>
    <row r="272" spans="1:83" ht="14.2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24"/>
      <c r="T272" s="24"/>
      <c r="U272" s="24"/>
      <c r="V272" s="24"/>
      <c r="W272" s="24"/>
      <c r="X272" s="24"/>
      <c r="Y272" s="24"/>
      <c r="Z272" s="24"/>
      <c r="AA272" s="12"/>
      <c r="AB272" s="12"/>
      <c r="AC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</row>
    <row r="273" spans="1:83" ht="14.25" customHeight="1">
      <c r="A273" s="101" t="s">
        <v>9</v>
      </c>
      <c r="B273" s="87"/>
      <c r="C273" s="112" t="s">
        <v>10</v>
      </c>
      <c r="D273" s="78"/>
      <c r="E273" s="78"/>
      <c r="F273" s="78"/>
      <c r="G273" s="78"/>
      <c r="H273" s="78"/>
      <c r="I273" s="15"/>
      <c r="J273" s="107" t="s">
        <v>9</v>
      </c>
      <c r="K273" s="87"/>
      <c r="L273" s="123" t="s">
        <v>76</v>
      </c>
      <c r="M273" s="78"/>
      <c r="N273" s="78"/>
      <c r="O273" s="78"/>
      <c r="P273" s="78"/>
      <c r="Q273" s="78"/>
      <c r="R273" s="15"/>
      <c r="S273" s="101" t="s">
        <v>9</v>
      </c>
      <c r="T273" s="87"/>
      <c r="U273" s="112" t="s">
        <v>56</v>
      </c>
      <c r="V273" s="78"/>
      <c r="W273" s="78"/>
      <c r="X273" s="78"/>
      <c r="Y273" s="78"/>
      <c r="Z273" s="78"/>
      <c r="AA273" s="12"/>
      <c r="AB273" s="12"/>
      <c r="AC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</row>
    <row r="274" spans="1:83" ht="14.25" customHeight="1">
      <c r="A274" s="87"/>
      <c r="B274" s="101"/>
      <c r="C274" s="97" t="s">
        <v>13</v>
      </c>
      <c r="D274" s="87"/>
      <c r="E274" s="97" t="s">
        <v>14</v>
      </c>
      <c r="F274" s="87"/>
      <c r="G274" s="97" t="s">
        <v>15</v>
      </c>
      <c r="H274" s="87"/>
      <c r="I274" s="15"/>
      <c r="J274" s="87"/>
      <c r="K274" s="107"/>
      <c r="L274" s="108" t="s">
        <v>79</v>
      </c>
      <c r="M274" s="87"/>
      <c r="N274" s="108" t="s">
        <v>80</v>
      </c>
      <c r="O274" s="87"/>
      <c r="P274" s="108" t="s">
        <v>81</v>
      </c>
      <c r="Q274" s="87"/>
      <c r="R274" s="15"/>
      <c r="S274" s="87"/>
      <c r="T274" s="101"/>
      <c r="U274" s="97" t="s">
        <v>13</v>
      </c>
      <c r="V274" s="87"/>
      <c r="W274" s="97" t="s">
        <v>14</v>
      </c>
      <c r="X274" s="87"/>
      <c r="Y274" s="97" t="s">
        <v>15</v>
      </c>
      <c r="Z274" s="87"/>
      <c r="AA274" s="12"/>
      <c r="AB274" s="12"/>
      <c r="AC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</row>
    <row r="275" spans="1:83" ht="14.25" customHeight="1">
      <c r="A275" s="111" t="s">
        <v>16</v>
      </c>
      <c r="B275" s="87"/>
      <c r="C275" s="87"/>
      <c r="D275" s="97"/>
      <c r="E275" s="87"/>
      <c r="F275" s="97"/>
      <c r="G275" s="87"/>
      <c r="H275" s="97"/>
      <c r="I275" s="15"/>
      <c r="J275" s="122" t="s">
        <v>16</v>
      </c>
      <c r="K275" s="87"/>
      <c r="L275" s="87"/>
      <c r="M275" s="108"/>
      <c r="N275" s="87"/>
      <c r="O275" s="108"/>
      <c r="P275" s="87"/>
      <c r="Q275" s="108"/>
      <c r="R275" s="15"/>
      <c r="S275" s="111" t="s">
        <v>16</v>
      </c>
      <c r="T275" s="87"/>
      <c r="U275" s="87"/>
      <c r="V275" s="97"/>
      <c r="W275" s="87"/>
      <c r="X275" s="97"/>
      <c r="Y275" s="87"/>
      <c r="Z275" s="97"/>
      <c r="AA275" s="12"/>
      <c r="AB275" s="12"/>
      <c r="AC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</row>
    <row r="276" spans="1:83" ht="14.25" customHeight="1">
      <c r="A276" s="87"/>
      <c r="B276" s="111"/>
      <c r="C276" s="21" t="s">
        <v>38</v>
      </c>
      <c r="D276" s="21" t="s">
        <v>17</v>
      </c>
      <c r="E276" s="21" t="s">
        <v>38</v>
      </c>
      <c r="F276" s="21" t="s">
        <v>17</v>
      </c>
      <c r="G276" s="21" t="s">
        <v>38</v>
      </c>
      <c r="H276" s="21" t="s">
        <v>17</v>
      </c>
      <c r="I276" s="15"/>
      <c r="J276" s="87"/>
      <c r="K276" s="122"/>
      <c r="L276" s="21" t="s">
        <v>38</v>
      </c>
      <c r="M276" s="21" t="s">
        <v>17</v>
      </c>
      <c r="N276" s="21" t="s">
        <v>38</v>
      </c>
      <c r="O276" s="21" t="s">
        <v>17</v>
      </c>
      <c r="P276" s="21" t="s">
        <v>38</v>
      </c>
      <c r="Q276" s="21" t="s">
        <v>17</v>
      </c>
      <c r="R276" s="15"/>
      <c r="S276" s="87"/>
      <c r="T276" s="111"/>
      <c r="U276" s="21" t="s">
        <v>38</v>
      </c>
      <c r="V276" s="21" t="s">
        <v>17</v>
      </c>
      <c r="W276" s="21" t="s">
        <v>38</v>
      </c>
      <c r="X276" s="21" t="s">
        <v>17</v>
      </c>
      <c r="Y276" s="21" t="s">
        <v>38</v>
      </c>
      <c r="Z276" s="21" t="s">
        <v>17</v>
      </c>
      <c r="AA276" s="12"/>
      <c r="AB276" s="12"/>
      <c r="AC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</row>
    <row r="277" spans="1:83" ht="14.25" customHeight="1">
      <c r="A277" s="86" t="s">
        <v>19</v>
      </c>
      <c r="B277" s="87"/>
      <c r="C277" s="72" t="s">
        <v>20</v>
      </c>
      <c r="D277" s="72" t="s">
        <v>21</v>
      </c>
      <c r="E277" s="73" t="s">
        <v>22</v>
      </c>
      <c r="F277" s="72" t="s">
        <v>23</v>
      </c>
      <c r="G277" s="72" t="s">
        <v>24</v>
      </c>
      <c r="H277" s="72" t="s">
        <v>25</v>
      </c>
      <c r="I277" s="15"/>
      <c r="J277" s="86" t="s">
        <v>19</v>
      </c>
      <c r="K277" s="87"/>
      <c r="L277" s="72" t="s">
        <v>39</v>
      </c>
      <c r="M277" s="72" t="s">
        <v>40</v>
      </c>
      <c r="N277" s="72" t="s">
        <v>41</v>
      </c>
      <c r="O277" s="72" t="s">
        <v>42</v>
      </c>
      <c r="P277" s="72" t="s">
        <v>43</v>
      </c>
      <c r="Q277" s="72" t="s">
        <v>44</v>
      </c>
      <c r="R277" s="15"/>
      <c r="S277" s="86" t="s">
        <v>19</v>
      </c>
      <c r="T277" s="87"/>
      <c r="U277" s="72" t="s">
        <v>45</v>
      </c>
      <c r="V277" s="72" t="s">
        <v>46</v>
      </c>
      <c r="W277" s="72" t="s">
        <v>47</v>
      </c>
      <c r="X277" s="72" t="s">
        <v>48</v>
      </c>
      <c r="Y277" s="72" t="s">
        <v>49</v>
      </c>
      <c r="Z277" s="72" t="s">
        <v>50</v>
      </c>
      <c r="AA277" s="12"/>
      <c r="AB277" s="12"/>
      <c r="AC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</row>
    <row r="278" spans="1:83" ht="14.25" customHeight="1">
      <c r="A278" s="24"/>
      <c r="B278" s="25"/>
      <c r="C278" s="52"/>
      <c r="D278" s="26"/>
      <c r="E278" s="52"/>
      <c r="F278" s="26"/>
      <c r="G278" s="52"/>
      <c r="H278" s="26"/>
      <c r="I278" s="15"/>
      <c r="J278" s="15"/>
      <c r="K278" s="64"/>
      <c r="L278" s="52"/>
      <c r="M278" s="26"/>
      <c r="N278" s="52"/>
      <c r="O278" s="26"/>
      <c r="P278" s="52"/>
      <c r="Q278" s="26"/>
      <c r="R278" s="15"/>
      <c r="S278" s="24"/>
      <c r="T278" s="25"/>
      <c r="U278" s="52"/>
      <c r="V278" s="26"/>
      <c r="W278" s="52"/>
      <c r="X278" s="26"/>
      <c r="Y278" s="52"/>
      <c r="Z278" s="26"/>
      <c r="AA278" s="12"/>
      <c r="AB278" s="12"/>
      <c r="AC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</row>
    <row r="279" spans="1:83" ht="14.25" customHeight="1">
      <c r="A279" s="88" t="s">
        <v>26</v>
      </c>
      <c r="B279" s="88"/>
      <c r="C279" s="26">
        <v>1</v>
      </c>
      <c r="D279" s="26">
        <v>1</v>
      </c>
      <c r="E279" s="26">
        <v>18</v>
      </c>
      <c r="F279" s="26">
        <v>18</v>
      </c>
      <c r="G279" s="26">
        <v>19</v>
      </c>
      <c r="H279" s="26">
        <v>19</v>
      </c>
      <c r="I279" s="15"/>
      <c r="J279" s="105" t="s">
        <v>26</v>
      </c>
      <c r="K279" s="105"/>
      <c r="L279" s="28">
        <v>92</v>
      </c>
      <c r="M279" s="26"/>
      <c r="N279" s="28">
        <v>506</v>
      </c>
      <c r="O279" s="26"/>
      <c r="P279" s="26">
        <v>598</v>
      </c>
      <c r="Q279" s="26">
        <v>0</v>
      </c>
      <c r="R279" s="15"/>
      <c r="S279" s="88" t="s">
        <v>26</v>
      </c>
      <c r="T279" s="88"/>
      <c r="U279" s="28">
        <v>1083</v>
      </c>
      <c r="V279" s="26"/>
      <c r="W279" s="28">
        <v>6256</v>
      </c>
      <c r="X279" s="26"/>
      <c r="Y279" s="26">
        <v>7339</v>
      </c>
      <c r="Z279" s="26">
        <v>0</v>
      </c>
      <c r="AA279" s="12"/>
      <c r="AB279" s="12"/>
      <c r="AC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</row>
    <row r="280" spans="1:83" ht="14.25" customHeight="1">
      <c r="A280" s="24"/>
      <c r="B280" s="25"/>
      <c r="C280" s="52"/>
      <c r="D280" s="52"/>
      <c r="E280" s="52"/>
      <c r="F280" s="52"/>
      <c r="G280" s="52"/>
      <c r="H280" s="26"/>
      <c r="I280" s="15"/>
      <c r="J280" s="15"/>
      <c r="K280" s="64"/>
      <c r="L280" s="52"/>
      <c r="M280" s="26"/>
      <c r="N280" s="52"/>
      <c r="O280" s="26"/>
      <c r="P280" s="52"/>
      <c r="Q280" s="26"/>
      <c r="R280" s="15"/>
      <c r="S280" s="24"/>
      <c r="T280" s="25"/>
      <c r="U280" s="52"/>
      <c r="V280" s="26"/>
      <c r="W280" s="52"/>
      <c r="X280" s="26"/>
      <c r="Y280" s="52"/>
      <c r="Z280" s="26"/>
      <c r="AA280" s="12"/>
      <c r="AB280" s="12"/>
      <c r="AC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</row>
    <row r="281" spans="1:83" ht="14.25" customHeight="1">
      <c r="A281" s="88" t="s">
        <v>27</v>
      </c>
      <c r="B281" s="88"/>
      <c r="C281" s="26">
        <v>1</v>
      </c>
      <c r="D281" s="26">
        <v>1</v>
      </c>
      <c r="E281" s="26">
        <v>11</v>
      </c>
      <c r="F281" s="26">
        <v>11</v>
      </c>
      <c r="G281" s="26">
        <v>12</v>
      </c>
      <c r="H281" s="26">
        <v>12</v>
      </c>
      <c r="I281" s="15"/>
      <c r="J281" s="105" t="s">
        <v>27</v>
      </c>
      <c r="K281" s="105"/>
      <c r="L281" s="28">
        <v>160</v>
      </c>
      <c r="M281" s="26"/>
      <c r="N281" s="28">
        <v>316</v>
      </c>
      <c r="O281" s="26"/>
      <c r="P281" s="26">
        <v>476</v>
      </c>
      <c r="Q281" s="26">
        <v>0</v>
      </c>
      <c r="R281" s="15"/>
      <c r="S281" s="88" t="s">
        <v>27</v>
      </c>
      <c r="T281" s="88"/>
      <c r="U281" s="28">
        <v>1094</v>
      </c>
      <c r="V281" s="26"/>
      <c r="W281" s="28">
        <v>3839</v>
      </c>
      <c r="X281" s="26"/>
      <c r="Y281" s="26">
        <v>4933</v>
      </c>
      <c r="Z281" s="26">
        <v>0</v>
      </c>
      <c r="AA281" s="12"/>
      <c r="AB281" s="12"/>
      <c r="AC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</row>
    <row r="282" spans="1:83" ht="14.25" customHeight="1">
      <c r="A282" s="24"/>
      <c r="B282" s="25"/>
      <c r="C282" s="52"/>
      <c r="D282" s="52"/>
      <c r="E282" s="52"/>
      <c r="F282" s="52"/>
      <c r="G282" s="52"/>
      <c r="H282" s="26"/>
      <c r="I282" s="15"/>
      <c r="J282" s="15"/>
      <c r="K282" s="64"/>
      <c r="L282" s="52"/>
      <c r="M282" s="26"/>
      <c r="N282" s="52"/>
      <c r="O282" s="26"/>
      <c r="P282" s="52"/>
      <c r="Q282" s="26"/>
      <c r="R282" s="15"/>
      <c r="S282" s="24"/>
      <c r="T282" s="25"/>
      <c r="U282" s="52"/>
      <c r="V282" s="26"/>
      <c r="W282" s="52"/>
      <c r="X282" s="26"/>
      <c r="Y282" s="52"/>
      <c r="Z282" s="26"/>
      <c r="AA282" s="12"/>
      <c r="AB282" s="12"/>
      <c r="AC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</row>
    <row r="283" spans="1:83" ht="16.5" customHeight="1">
      <c r="A283" s="88" t="s">
        <v>28</v>
      </c>
      <c r="B283" s="88"/>
      <c r="C283" s="26">
        <v>1</v>
      </c>
      <c r="D283" s="26">
        <v>1</v>
      </c>
      <c r="E283" s="26">
        <v>17</v>
      </c>
      <c r="F283" s="26">
        <v>17</v>
      </c>
      <c r="G283" s="26">
        <v>18</v>
      </c>
      <c r="H283" s="26">
        <v>18</v>
      </c>
      <c r="I283" s="15"/>
      <c r="J283" s="105" t="s">
        <v>28</v>
      </c>
      <c r="K283" s="105"/>
      <c r="L283" s="28">
        <v>170</v>
      </c>
      <c r="M283" s="26"/>
      <c r="N283" s="28">
        <v>566</v>
      </c>
      <c r="O283" s="26"/>
      <c r="P283" s="26">
        <v>736</v>
      </c>
      <c r="Q283" s="26">
        <v>0</v>
      </c>
      <c r="R283" s="15"/>
      <c r="S283" s="88" t="s">
        <v>28</v>
      </c>
      <c r="T283" s="88"/>
      <c r="U283" s="28">
        <v>1571</v>
      </c>
      <c r="V283" s="26"/>
      <c r="W283" s="28">
        <v>6041</v>
      </c>
      <c r="X283" s="26"/>
      <c r="Y283" s="26">
        <v>7612</v>
      </c>
      <c r="Z283" s="26">
        <v>0</v>
      </c>
      <c r="AA283" s="12"/>
      <c r="AB283" s="12"/>
      <c r="AC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</row>
    <row r="284" spans="1:83" ht="16.5" customHeight="1">
      <c r="A284" s="24"/>
      <c r="B284" s="25"/>
      <c r="C284" s="52"/>
      <c r="D284" s="52"/>
      <c r="E284" s="52"/>
      <c r="F284" s="52"/>
      <c r="G284" s="52"/>
      <c r="H284" s="26"/>
      <c r="I284" s="15"/>
      <c r="J284" s="15"/>
      <c r="K284" s="64"/>
      <c r="L284" s="52"/>
      <c r="M284" s="26"/>
      <c r="N284" s="52"/>
      <c r="O284" s="26"/>
      <c r="P284" s="52"/>
      <c r="Q284" s="26"/>
      <c r="R284" s="15"/>
      <c r="S284" s="24"/>
      <c r="T284" s="25"/>
      <c r="U284" s="52"/>
      <c r="V284" s="26"/>
      <c r="W284" s="52"/>
      <c r="X284" s="26"/>
      <c r="Y284" s="52"/>
      <c r="Z284" s="26"/>
      <c r="AA284" s="12"/>
      <c r="AB284" s="12"/>
      <c r="AC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</row>
    <row r="285" spans="1:83" ht="14.25" customHeight="1">
      <c r="A285" s="88" t="s">
        <v>29</v>
      </c>
      <c r="B285" s="88"/>
      <c r="C285" s="26">
        <v>1</v>
      </c>
      <c r="D285" s="26">
        <v>1</v>
      </c>
      <c r="E285" s="26">
        <v>13</v>
      </c>
      <c r="F285" s="26">
        <v>13</v>
      </c>
      <c r="G285" s="26">
        <v>14</v>
      </c>
      <c r="H285" s="26">
        <v>14</v>
      </c>
      <c r="I285" s="15"/>
      <c r="J285" s="105" t="s">
        <v>29</v>
      </c>
      <c r="K285" s="105"/>
      <c r="L285" s="28">
        <v>164</v>
      </c>
      <c r="M285" s="26"/>
      <c r="N285" s="28">
        <v>274</v>
      </c>
      <c r="O285" s="26"/>
      <c r="P285" s="26">
        <v>438</v>
      </c>
      <c r="Q285" s="26">
        <v>0</v>
      </c>
      <c r="R285" s="15"/>
      <c r="S285" s="88" t="s">
        <v>29</v>
      </c>
      <c r="T285" s="88"/>
      <c r="U285" s="28">
        <v>1525</v>
      </c>
      <c r="V285" s="26"/>
      <c r="W285" s="28">
        <v>1627</v>
      </c>
      <c r="X285" s="26"/>
      <c r="Y285" s="26">
        <v>3152</v>
      </c>
      <c r="Z285" s="26">
        <v>0</v>
      </c>
      <c r="AA285" s="12"/>
      <c r="AB285" s="12"/>
      <c r="AC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</row>
    <row r="286" spans="1:83" ht="14.25" customHeight="1">
      <c r="A286" s="24"/>
      <c r="B286" s="25"/>
      <c r="C286" s="52"/>
      <c r="D286" s="52"/>
      <c r="E286" s="52"/>
      <c r="F286" s="52"/>
      <c r="G286" s="52"/>
      <c r="H286" s="26"/>
      <c r="I286" s="15"/>
      <c r="J286" s="15"/>
      <c r="K286" s="64"/>
      <c r="L286" s="52"/>
      <c r="M286" s="26"/>
      <c r="N286" s="52"/>
      <c r="O286" s="26"/>
      <c r="P286" s="52"/>
      <c r="Q286" s="26"/>
      <c r="R286" s="15"/>
      <c r="S286" s="24"/>
      <c r="T286" s="25"/>
      <c r="U286" s="52"/>
      <c r="V286" s="26"/>
      <c r="W286" s="52"/>
      <c r="X286" s="26"/>
      <c r="Y286" s="52"/>
      <c r="Z286" s="26"/>
      <c r="AA286" s="12"/>
      <c r="AB286" s="12"/>
      <c r="AC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</row>
    <row r="287" spans="1:83" ht="14.25" customHeight="1">
      <c r="A287" s="88" t="s">
        <v>30</v>
      </c>
      <c r="B287" s="88"/>
      <c r="C287" s="26">
        <v>0</v>
      </c>
      <c r="D287" s="26">
        <v>0</v>
      </c>
      <c r="E287" s="26">
        <v>22</v>
      </c>
      <c r="F287" s="26">
        <v>22</v>
      </c>
      <c r="G287" s="26">
        <v>22</v>
      </c>
      <c r="H287" s="26">
        <v>22</v>
      </c>
      <c r="I287" s="15"/>
      <c r="J287" s="105" t="s">
        <v>30</v>
      </c>
      <c r="K287" s="105"/>
      <c r="L287" s="28">
        <v>0</v>
      </c>
      <c r="M287" s="26"/>
      <c r="N287" s="28">
        <v>608</v>
      </c>
      <c r="O287" s="26"/>
      <c r="P287" s="26">
        <v>608</v>
      </c>
      <c r="Q287" s="26">
        <v>0</v>
      </c>
      <c r="R287" s="15"/>
      <c r="S287" s="88" t="s">
        <v>30</v>
      </c>
      <c r="T287" s="88"/>
      <c r="U287" s="28">
        <v>0</v>
      </c>
      <c r="V287" s="26"/>
      <c r="W287" s="28">
        <v>5552</v>
      </c>
      <c r="X287" s="26"/>
      <c r="Y287" s="26">
        <v>5552</v>
      </c>
      <c r="Z287" s="26">
        <v>0</v>
      </c>
      <c r="AA287" s="12"/>
      <c r="AB287" s="12"/>
      <c r="AC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</row>
    <row r="288" spans="1:83" ht="14.25" customHeight="1">
      <c r="A288" s="24"/>
      <c r="B288" s="25"/>
      <c r="C288" s="52"/>
      <c r="D288" s="52"/>
      <c r="E288" s="52"/>
      <c r="F288" s="52"/>
      <c r="G288" s="52"/>
      <c r="H288" s="26"/>
      <c r="I288" s="15"/>
      <c r="J288" s="15"/>
      <c r="K288" s="64"/>
      <c r="L288" s="52"/>
      <c r="M288" s="26"/>
      <c r="N288" s="52"/>
      <c r="O288" s="26"/>
      <c r="P288" s="52"/>
      <c r="Q288" s="26"/>
      <c r="R288" s="15"/>
      <c r="S288" s="24"/>
      <c r="T288" s="25"/>
      <c r="U288" s="52"/>
      <c r="V288" s="26"/>
      <c r="W288" s="52"/>
      <c r="X288" s="26"/>
      <c r="Y288" s="52"/>
      <c r="Z288" s="26"/>
      <c r="AA288" s="12"/>
      <c r="AB288" s="12"/>
      <c r="AC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</row>
    <row r="289" spans="1:83" ht="14.25" customHeight="1">
      <c r="A289" s="88" t="s">
        <v>31</v>
      </c>
      <c r="B289" s="88"/>
      <c r="C289" s="26">
        <v>1</v>
      </c>
      <c r="D289" s="26">
        <v>1</v>
      </c>
      <c r="E289" s="26">
        <v>17</v>
      </c>
      <c r="F289" s="26">
        <v>17</v>
      </c>
      <c r="G289" s="26">
        <v>18</v>
      </c>
      <c r="H289" s="26">
        <v>18</v>
      </c>
      <c r="I289" s="15"/>
      <c r="J289" s="105" t="s">
        <v>31</v>
      </c>
      <c r="K289" s="105"/>
      <c r="L289" s="28">
        <v>136</v>
      </c>
      <c r="M289" s="26"/>
      <c r="N289" s="28">
        <v>422</v>
      </c>
      <c r="O289" s="26"/>
      <c r="P289" s="26">
        <v>558</v>
      </c>
      <c r="Q289" s="26">
        <v>0</v>
      </c>
      <c r="R289" s="15"/>
      <c r="S289" s="88" t="s">
        <v>31</v>
      </c>
      <c r="T289" s="88"/>
      <c r="U289" s="28">
        <v>1291</v>
      </c>
      <c r="V289" s="26"/>
      <c r="W289" s="28">
        <v>5309</v>
      </c>
      <c r="X289" s="26"/>
      <c r="Y289" s="26">
        <v>6600</v>
      </c>
      <c r="Z289" s="26">
        <v>0</v>
      </c>
      <c r="AA289" s="12"/>
      <c r="AB289" s="12"/>
      <c r="AC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</row>
    <row r="290" spans="1:83" ht="14.25" customHeight="1">
      <c r="A290" s="24"/>
      <c r="B290" s="25"/>
      <c r="C290" s="52"/>
      <c r="D290" s="26"/>
      <c r="E290" s="52"/>
      <c r="F290" s="26"/>
      <c r="G290" s="52"/>
      <c r="H290" s="26"/>
      <c r="I290" s="15"/>
      <c r="J290" s="15"/>
      <c r="K290" s="64"/>
      <c r="L290" s="52"/>
      <c r="M290" s="26"/>
      <c r="N290" s="52"/>
      <c r="O290" s="26"/>
      <c r="P290" s="52"/>
      <c r="Q290" s="26"/>
      <c r="R290" s="15"/>
      <c r="S290" s="24"/>
      <c r="T290" s="25"/>
      <c r="U290" s="52"/>
      <c r="V290" s="26"/>
      <c r="W290" s="52"/>
      <c r="X290" s="26"/>
      <c r="Y290" s="52"/>
      <c r="Z290" s="26"/>
      <c r="AA290" s="12"/>
      <c r="AB290" s="12"/>
      <c r="AC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</row>
    <row r="291" spans="1:83" ht="14.25" customHeight="1">
      <c r="A291" s="97" t="s">
        <v>32</v>
      </c>
      <c r="B291" s="87"/>
      <c r="C291" s="29">
        <v>5</v>
      </c>
      <c r="D291" s="29">
        <v>5</v>
      </c>
      <c r="E291" s="29">
        <v>98</v>
      </c>
      <c r="F291" s="29">
        <v>98</v>
      </c>
      <c r="G291" s="29">
        <v>103</v>
      </c>
      <c r="H291" s="29">
        <v>103</v>
      </c>
      <c r="I291" s="15"/>
      <c r="J291" s="108" t="s">
        <v>32</v>
      </c>
      <c r="K291" s="87"/>
      <c r="L291" s="29">
        <v>722</v>
      </c>
      <c r="M291" s="29">
        <v>0</v>
      </c>
      <c r="N291" s="29">
        <v>2692</v>
      </c>
      <c r="O291" s="29">
        <v>0</v>
      </c>
      <c r="P291" s="29">
        <v>3414</v>
      </c>
      <c r="Q291" s="29">
        <v>0</v>
      </c>
      <c r="R291" s="15"/>
      <c r="S291" s="97" t="s">
        <v>32</v>
      </c>
      <c r="T291" s="87"/>
      <c r="U291" s="29">
        <v>6564</v>
      </c>
      <c r="V291" s="29">
        <v>0</v>
      </c>
      <c r="W291" s="29">
        <v>28624</v>
      </c>
      <c r="X291" s="29">
        <v>0</v>
      </c>
      <c r="Y291" s="29">
        <v>35188</v>
      </c>
      <c r="Z291" s="29">
        <v>0</v>
      </c>
      <c r="AA291" s="12"/>
      <c r="AB291" s="12"/>
      <c r="AC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9"/>
      <c r="AX291" s="9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46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</row>
    <row r="292" spans="1:83" ht="14.2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2"/>
      <c r="AB292" s="12"/>
      <c r="AC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45"/>
      <c r="AX292" s="45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44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</row>
    <row r="293" spans="1:83" ht="14.2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67"/>
      <c r="AE293" s="36"/>
      <c r="AF293" s="4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</row>
    <row r="294" spans="1:83" ht="14.2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</row>
    <row r="295" spans="1:83" ht="14.25" customHeight="1">
      <c r="A295" s="11"/>
      <c r="B295" s="11" t="s">
        <v>82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</row>
    <row r="296" spans="1:83" ht="14.25" customHeight="1">
      <c r="A296" s="35"/>
      <c r="B296" s="35" t="s">
        <v>83</v>
      </c>
      <c r="C296" s="35"/>
      <c r="D296" s="35"/>
      <c r="E296" s="35"/>
      <c r="F296" s="35"/>
      <c r="G296" s="35"/>
      <c r="H296" s="35"/>
      <c r="I296" s="11"/>
      <c r="R296" s="12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</row>
    <row r="297" spans="1:83" ht="14.25" customHeight="1">
      <c r="A297" s="12"/>
      <c r="B297" s="12"/>
      <c r="C297" s="12"/>
      <c r="D297" s="12"/>
      <c r="E297" s="12"/>
      <c r="F297" s="12"/>
      <c r="G297" s="12"/>
      <c r="H297" s="12"/>
      <c r="I297" s="11"/>
      <c r="R297" s="12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</row>
    <row r="298" spans="1:83" ht="14.25" customHeight="1">
      <c r="A298" s="12"/>
      <c r="B298" s="12"/>
      <c r="C298" s="12"/>
      <c r="D298" s="12"/>
      <c r="E298" s="12"/>
      <c r="F298" s="12"/>
      <c r="G298" s="12"/>
      <c r="H298" s="12"/>
      <c r="I298" s="11"/>
      <c r="R298" s="65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</row>
    <row r="299" spans="1:83" ht="14.25" customHeight="1">
      <c r="A299" s="12"/>
      <c r="B299" s="12"/>
      <c r="C299" s="12"/>
      <c r="D299" s="12"/>
      <c r="E299" s="12"/>
      <c r="F299" s="12"/>
      <c r="G299" s="12"/>
      <c r="H299" s="12"/>
      <c r="I299" s="11"/>
      <c r="R299" s="65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</row>
    <row r="300" spans="1:83" ht="14.25" customHeight="1">
      <c r="A300" s="12"/>
      <c r="B300" s="12"/>
      <c r="C300" s="12"/>
      <c r="D300" s="12"/>
      <c r="E300" s="12"/>
      <c r="F300" s="12"/>
      <c r="G300" s="12"/>
      <c r="H300" s="12"/>
      <c r="I300" s="11"/>
      <c r="R300" s="66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</row>
    <row r="301" spans="1:83" ht="14.25" customHeight="1">
      <c r="A301" s="12"/>
      <c r="B301" s="12"/>
      <c r="C301" s="12"/>
      <c r="D301" s="12"/>
      <c r="E301" s="12"/>
      <c r="F301" s="12"/>
      <c r="G301" s="12"/>
      <c r="H301" s="12"/>
      <c r="I301" s="11"/>
      <c r="R301" s="66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</row>
    <row r="302" spans="1:83" ht="14.25" customHeight="1">
      <c r="A302" s="12"/>
      <c r="B302" s="12"/>
      <c r="C302" s="12"/>
      <c r="D302" s="12"/>
      <c r="E302" s="12"/>
      <c r="F302" s="12"/>
      <c r="G302" s="12"/>
      <c r="H302" s="12"/>
      <c r="I302" s="11"/>
      <c r="R302" s="6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</row>
    <row r="303" spans="1:83" ht="14.25" customHeight="1">
      <c r="A303" s="59"/>
      <c r="B303" s="59"/>
      <c r="C303" s="59"/>
      <c r="D303" s="59"/>
      <c r="E303" s="59"/>
      <c r="F303" s="59"/>
      <c r="G303" s="59"/>
      <c r="H303" s="59"/>
      <c r="I303" s="11"/>
      <c r="R303" s="12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</row>
    <row r="304" spans="1:83" ht="14.25" customHeight="1">
      <c r="A304" s="63"/>
      <c r="B304" s="63"/>
      <c r="C304" s="63"/>
      <c r="D304" s="63"/>
      <c r="E304" s="63"/>
      <c r="F304" s="63"/>
      <c r="G304" s="63"/>
      <c r="H304" s="63"/>
      <c r="I304" s="11"/>
      <c r="R304" s="62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</row>
    <row r="305" spans="1:83" ht="14.25" customHeight="1">
      <c r="A305" s="61"/>
      <c r="B305" s="61"/>
      <c r="C305" s="61"/>
      <c r="D305" s="61"/>
      <c r="E305" s="61"/>
      <c r="F305" s="61"/>
      <c r="G305" s="61"/>
      <c r="H305" s="61"/>
      <c r="I305" s="11"/>
      <c r="R305" s="12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</row>
    <row r="306" spans="1:83" ht="14.25" customHeight="1">
      <c r="A306" s="49"/>
      <c r="B306" s="49"/>
      <c r="C306" s="49"/>
      <c r="D306" s="49"/>
      <c r="E306" s="49"/>
      <c r="F306" s="49"/>
      <c r="G306" s="49"/>
      <c r="H306" s="49"/>
      <c r="I306" s="11"/>
      <c r="R306" s="62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</row>
    <row r="307" spans="1:83" ht="14.25" customHeight="1">
      <c r="A307" s="51"/>
      <c r="B307" s="51"/>
      <c r="C307" s="51"/>
      <c r="D307" s="51"/>
      <c r="E307" s="51"/>
      <c r="F307" s="51"/>
      <c r="G307" s="51"/>
      <c r="H307" s="51"/>
      <c r="I307" s="11"/>
      <c r="R307" s="12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</row>
    <row r="308" spans="1:83" ht="14.25" customHeight="1">
      <c r="A308" s="49"/>
      <c r="B308" s="49"/>
      <c r="C308" s="49"/>
      <c r="D308" s="49"/>
      <c r="E308" s="49"/>
      <c r="F308" s="49"/>
      <c r="G308" s="49"/>
      <c r="H308" s="49"/>
      <c r="I308" s="11"/>
      <c r="R308" s="62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</row>
    <row r="309" spans="1:83" ht="14.25" customHeight="1">
      <c r="A309" s="51"/>
      <c r="B309" s="51"/>
      <c r="C309" s="51"/>
      <c r="D309" s="51"/>
      <c r="E309" s="51"/>
      <c r="F309" s="51"/>
      <c r="G309" s="51"/>
      <c r="H309" s="51"/>
      <c r="I309" s="11"/>
      <c r="R309" s="12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</row>
    <row r="310" spans="1:83" ht="14.25" customHeight="1">
      <c r="A310" s="49"/>
      <c r="B310" s="49"/>
      <c r="C310" s="49"/>
      <c r="D310" s="49"/>
      <c r="E310" s="49"/>
      <c r="F310" s="49"/>
      <c r="G310" s="49"/>
      <c r="H310" s="49"/>
      <c r="I310" s="11"/>
      <c r="R310" s="62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</row>
    <row r="311" spans="1:83" ht="14.25" customHeight="1">
      <c r="A311" s="51"/>
      <c r="B311" s="51"/>
      <c r="C311" s="51"/>
      <c r="D311" s="51"/>
      <c r="E311" s="51"/>
      <c r="F311" s="51"/>
      <c r="G311" s="51"/>
      <c r="H311" s="51"/>
      <c r="I311" s="11"/>
      <c r="R311" s="12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</row>
    <row r="312" spans="1:83" ht="14.25" customHeight="1">
      <c r="A312" s="49"/>
      <c r="B312" s="49"/>
      <c r="C312" s="49"/>
      <c r="D312" s="49"/>
      <c r="E312" s="49"/>
      <c r="F312" s="49"/>
      <c r="G312" s="49"/>
      <c r="H312" s="49"/>
      <c r="I312" s="11"/>
      <c r="R312" s="62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</row>
    <row r="313" spans="1:83" ht="14.25" customHeight="1">
      <c r="A313" s="51"/>
      <c r="B313" s="51"/>
      <c r="C313" s="51"/>
      <c r="D313" s="51"/>
      <c r="E313" s="51"/>
      <c r="F313" s="51"/>
      <c r="G313" s="51"/>
      <c r="H313" s="51"/>
      <c r="I313" s="11"/>
      <c r="R313" s="12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</row>
    <row r="314" spans="1:83" ht="14.25" customHeight="1">
      <c r="A314" s="49"/>
      <c r="B314" s="49"/>
      <c r="C314" s="49"/>
      <c r="D314" s="49"/>
      <c r="E314" s="49"/>
      <c r="F314" s="49"/>
      <c r="G314" s="49"/>
      <c r="H314" s="49"/>
      <c r="I314" s="11"/>
      <c r="R314" s="62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</row>
    <row r="315" spans="1:83" ht="14.25" customHeight="1">
      <c r="A315" s="51"/>
      <c r="B315" s="51"/>
      <c r="C315" s="51"/>
      <c r="D315" s="51"/>
      <c r="E315" s="51"/>
      <c r="F315" s="51"/>
      <c r="G315" s="51"/>
      <c r="H315" s="51"/>
      <c r="I315" s="11"/>
      <c r="R315" s="12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</row>
    <row r="316" spans="1:83" ht="14.25" customHeight="1">
      <c r="A316" s="49"/>
      <c r="B316" s="49"/>
      <c r="C316" s="49"/>
      <c r="D316" s="49"/>
      <c r="E316" s="49"/>
      <c r="F316" s="49"/>
      <c r="G316" s="49"/>
      <c r="H316" s="49"/>
      <c r="I316" s="11"/>
      <c r="R316" s="57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</row>
    <row r="317" spans="1:83" ht="14.25" customHeight="1">
      <c r="A317" s="51"/>
      <c r="B317" s="51"/>
      <c r="C317" s="51"/>
      <c r="D317" s="51"/>
      <c r="E317" s="51"/>
      <c r="F317" s="51"/>
      <c r="G317" s="51"/>
      <c r="H317" s="5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</row>
    <row r="318" spans="1:83" ht="14.25" customHeight="1">
      <c r="A318" s="49"/>
      <c r="B318" s="49"/>
      <c r="C318" s="49"/>
      <c r="D318" s="49"/>
      <c r="E318" s="49"/>
      <c r="F318" s="49"/>
      <c r="G318" s="49"/>
      <c r="H318" s="49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</row>
    <row r="319" spans="1:83" ht="14.25" customHeight="1">
      <c r="A319" s="59"/>
      <c r="B319" s="59"/>
      <c r="C319" s="59"/>
      <c r="D319" s="59"/>
      <c r="E319" s="59"/>
      <c r="F319" s="59"/>
      <c r="G319" s="59"/>
      <c r="H319" s="59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</row>
    <row r="320" spans="1:83" ht="14.2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</row>
    <row r="321" spans="1:83" ht="1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</row>
    <row r="322" spans="1:83" ht="14.2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</row>
    <row r="323" spans="1:83" ht="14.2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</row>
    <row r="324" spans="1:83" ht="14.2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</row>
    <row r="325" spans="1:83" ht="14.2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</row>
    <row r="326" spans="1:83" ht="14.2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</row>
    <row r="327" spans="1:83" ht="14.2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</row>
    <row r="328" spans="1:83" ht="14.2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</row>
    <row r="329" spans="1:83" ht="14.2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</row>
    <row r="330" spans="1:83" ht="14.2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</row>
    <row r="331" spans="1:83" ht="14.2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</row>
    <row r="332" spans="1:83" ht="14.2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</row>
    <row r="333" spans="1:83" ht="14.2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</row>
    <row r="334" spans="1:83" ht="14.2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</row>
    <row r="335" spans="1:83" ht="14.2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</row>
    <row r="336" spans="1:83" ht="14.2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</row>
    <row r="337" spans="1:83" ht="14.2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</row>
    <row r="338" spans="1:83" ht="14.2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</row>
    <row r="339" spans="1:83" ht="14.2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</row>
    <row r="340" spans="1:83" ht="14.2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</row>
    <row r="341" spans="1:83" ht="14.2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</row>
    <row r="342" spans="1:83" ht="14.2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</row>
    <row r="343" spans="1:83" ht="14.2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</row>
    <row r="344" spans="1:83" ht="14.2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</row>
    <row r="345" spans="1:83" ht="14.2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</row>
    <row r="346" spans="1:83" ht="14.2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</row>
    <row r="347" spans="1:83" ht="14.2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</row>
    <row r="348" spans="1:83" ht="14.2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</row>
    <row r="349" spans="1:83" ht="14.2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</row>
    <row r="350" spans="1:83" ht="14.2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</row>
    <row r="351" spans="1:83" ht="14.2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</row>
    <row r="352" spans="1:83" ht="14.2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</row>
    <row r="353" spans="1:83" ht="14.2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</row>
    <row r="354" spans="1:83" ht="14.2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</row>
    <row r="355" spans="1:83" ht="14.2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</row>
    <row r="356" spans="1:83" ht="14.2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</row>
    <row r="357" spans="1:83" ht="14.2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</row>
    <row r="358" spans="1:83" ht="14.2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</row>
    <row r="359" spans="1:83" ht="14.2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</row>
    <row r="360" spans="1:83" ht="14.2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</row>
    <row r="361" spans="1:83" ht="14.2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</row>
    <row r="362" spans="1:83" ht="14.2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</row>
    <row r="363" spans="1:83" ht="14.2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</row>
    <row r="364" spans="1:83" ht="14.2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</row>
    <row r="365" spans="1:83" ht="14.2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</row>
    <row r="366" spans="1:83" ht="14.2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</row>
    <row r="367" spans="1:83" ht="14.2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</row>
    <row r="368" spans="1:83" ht="14.2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</row>
    <row r="369" spans="1:83" ht="14.2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</row>
    <row r="370" spans="1:83" ht="14.2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</row>
    <row r="371" spans="1:83" ht="14.2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</row>
    <row r="372" spans="1:83" ht="14.2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</row>
    <row r="373" spans="1:83" ht="14.2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</row>
    <row r="374" spans="1:83" ht="14.2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</row>
    <row r="375" spans="1:83" ht="14.2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</row>
    <row r="376" spans="1:83" ht="14.2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</row>
    <row r="377" spans="1:83" ht="14.2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</row>
    <row r="378" spans="1:83" ht="14.2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</row>
    <row r="379" spans="1:83" ht="14.2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</row>
    <row r="380" spans="1:83" ht="14.2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</row>
    <row r="381" spans="1:83" ht="14.2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</row>
    <row r="382" spans="1:83" ht="14.2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</row>
    <row r="383" spans="1:83" ht="14.2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</row>
    <row r="384" spans="1:83" ht="14.2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</row>
    <row r="385" spans="1:83" ht="14.2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</row>
    <row r="386" spans="1:83" ht="14.2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</row>
    <row r="387" spans="1:83" ht="14.2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</row>
    <row r="388" spans="1:83" ht="14.2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</row>
    <row r="389" spans="1:83" ht="14.2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</row>
    <row r="390" spans="1:83" ht="14.2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</row>
    <row r="391" spans="1:83" ht="14.2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</row>
    <row r="392" spans="1:83" ht="14.2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</row>
    <row r="393" spans="1:83" ht="14.2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</row>
    <row r="394" spans="1:83" ht="14.2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</row>
    <row r="395" spans="1:83" ht="14.2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</row>
    <row r="396" spans="1:83" ht="14.2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</row>
    <row r="397" spans="1:83" ht="14.2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</row>
    <row r="398" spans="1:83" ht="14.2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</row>
    <row r="399" spans="1:83" ht="14.2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</row>
    <row r="400" spans="1:83" ht="14.2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</row>
    <row r="401" spans="1:83" ht="14.2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</row>
    <row r="402" spans="1:83" ht="14.2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</row>
    <row r="403" spans="1:83" ht="14.2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</row>
    <row r="404" spans="1:83" ht="14.2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</row>
    <row r="405" spans="1:83" ht="14.2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</row>
    <row r="406" spans="1:83" ht="14.2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</row>
    <row r="407" spans="1:83" ht="14.2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</row>
    <row r="408" spans="1:83" ht="14.2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</row>
    <row r="409" spans="1:83" ht="14.2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</row>
    <row r="410" spans="1:83" ht="14.2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</row>
    <row r="411" spans="1:83" ht="14.2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</row>
    <row r="412" spans="1:83" ht="14.2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</row>
    <row r="413" spans="1:83" ht="14.2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</row>
    <row r="414" spans="1:83" ht="14.2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</row>
    <row r="415" spans="1:83" ht="14.2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</row>
    <row r="416" spans="1:83" ht="14.2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</row>
    <row r="417" spans="1:83" ht="14.2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</row>
    <row r="418" spans="1:83" ht="14.2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</row>
    <row r="419" spans="1:83" ht="14.2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</row>
    <row r="420" spans="1:83" ht="14.2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</row>
    <row r="421" spans="1:83" ht="14.2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</row>
    <row r="422" spans="1:83" ht="14.2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</row>
    <row r="423" spans="1:83" ht="14.2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</row>
    <row r="424" spans="1:83" ht="14.2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</row>
    <row r="425" spans="1:83" ht="14.2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</row>
    <row r="426" spans="1:83" ht="14.2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</row>
    <row r="427" spans="1:83" ht="14.2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</row>
    <row r="428" spans="1:83" ht="14.2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</row>
    <row r="429" spans="1:83" ht="14.2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</row>
    <row r="430" spans="1:83" ht="14.2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</row>
    <row r="431" spans="1:83" ht="14.2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</row>
    <row r="432" spans="1:83" ht="14.2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</row>
    <row r="433" spans="1:83" ht="14.2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</row>
    <row r="434" spans="1:83" ht="14.2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</row>
    <row r="435" spans="1:83" ht="14.2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</row>
    <row r="436" spans="1:83" ht="14.2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</row>
    <row r="437" spans="1:83" ht="14.2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</row>
    <row r="438" spans="1:83" ht="14.2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</row>
    <row r="439" spans="1:83" ht="14.2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</row>
    <row r="440" spans="1:83" ht="14.2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</row>
    <row r="441" spans="1:83" ht="14.2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</row>
    <row r="442" spans="1:83" ht="14.2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</row>
    <row r="443" spans="1:83" ht="14.2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</row>
    <row r="444" spans="1:83" ht="14.2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</row>
    <row r="445" spans="1:83" ht="14.2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</row>
    <row r="446" spans="1:83" ht="14.2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</row>
    <row r="447" spans="1:83" ht="14.2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</row>
    <row r="448" spans="1:83" ht="14.2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</row>
    <row r="449" spans="1:83" ht="14.2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</row>
    <row r="450" spans="1:83" ht="14.2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</row>
    <row r="451" spans="1:83" ht="14.2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</row>
    <row r="452" spans="1:83" ht="14.2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</row>
    <row r="453" spans="1:83" ht="14.2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</row>
    <row r="454" spans="1:83" ht="14.2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</row>
    <row r="455" spans="1:83" ht="14.2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</row>
    <row r="456" spans="1:83" ht="14.2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</row>
    <row r="457" spans="1:83" ht="14.2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</row>
    <row r="458" spans="1:83" ht="14.2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</row>
    <row r="459" spans="1:83" ht="14.2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</row>
    <row r="460" spans="1:83" ht="14.2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</row>
    <row r="461" spans="1:83" ht="14.2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</row>
    <row r="462" spans="1:83" ht="14.2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</row>
    <row r="463" spans="1:83" ht="14.2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</row>
    <row r="464" spans="1:83" ht="14.2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</row>
    <row r="465" spans="1:83" ht="14.2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</row>
    <row r="466" spans="1:83" ht="14.2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</row>
    <row r="467" spans="1:83" ht="14.2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</row>
    <row r="468" spans="1:83" ht="14.2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</row>
    <row r="469" spans="1:83" ht="14.2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</row>
    <row r="470" spans="1:83" ht="14.2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</row>
    <row r="471" spans="1:83" ht="14.2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</row>
    <row r="472" spans="1:83" ht="14.2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</row>
    <row r="473" spans="1:83" ht="14.2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</row>
    <row r="474" spans="1:83" ht="14.2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</row>
    <row r="475" spans="1:83" ht="14.2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</row>
    <row r="476" spans="1:83" ht="14.2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</row>
    <row r="477" spans="1:83" ht="14.2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</row>
    <row r="478" spans="1:83" ht="14.2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</row>
    <row r="479" spans="1:83" ht="14.2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</row>
    <row r="480" spans="1:83" ht="14.2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</row>
    <row r="481" spans="1:83" ht="14.2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</row>
    <row r="482" spans="1:83" ht="14.2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</row>
    <row r="483" spans="1:83" ht="14.2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</row>
    <row r="484" spans="1:83" ht="14.2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</row>
    <row r="485" spans="1:83" ht="14.2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</row>
    <row r="486" spans="1:83" ht="14.2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</row>
    <row r="487" spans="1:83" ht="14.2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</row>
    <row r="488" spans="1:83" ht="14.2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</row>
    <row r="489" spans="1:83" ht="14.2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</row>
    <row r="490" spans="1:83" ht="14.2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</row>
    <row r="491" spans="1:83" ht="14.2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</row>
    <row r="492" spans="1:83" ht="14.2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</row>
    <row r="493" spans="1:83" ht="14.2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</row>
    <row r="494" spans="1:83" ht="14.2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</row>
    <row r="495" spans="1:83" ht="14.2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</row>
    <row r="496" spans="1:83" ht="14.2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</row>
    <row r="497" spans="1:83" ht="14.2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</row>
    <row r="498" spans="1:83" ht="14.2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</row>
    <row r="499" spans="1:83" ht="14.2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</row>
    <row r="500" spans="1:83" ht="14.2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</row>
    <row r="501" spans="1:83" ht="14.2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</row>
    <row r="502" spans="1:83" ht="14.2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</row>
    <row r="503" spans="1:83" ht="14.2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</row>
    <row r="504" spans="1:83" ht="14.2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</row>
    <row r="505" spans="1:83" ht="14.2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</row>
    <row r="506" spans="1:83" ht="14.2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</row>
    <row r="507" spans="1:83" ht="14.2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</row>
    <row r="508" spans="1:83" ht="14.2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</row>
    <row r="509" spans="1:83" ht="14.2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</row>
    <row r="510" spans="1:83" ht="14.2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</row>
    <row r="511" spans="1:83" ht="14.2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</row>
    <row r="512" spans="1:83" ht="14.2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</row>
    <row r="513" spans="1:83" ht="14.2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</row>
    <row r="514" spans="1:83" ht="14.2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</row>
    <row r="515" spans="1:83" ht="14.2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</row>
    <row r="516" spans="1:83" ht="14.2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</row>
    <row r="517" spans="1:83" ht="14.2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</row>
    <row r="518" spans="1:83" ht="14.2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</row>
    <row r="519" spans="1:83" ht="14.2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</row>
    <row r="520" spans="1:83" ht="14.2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</row>
    <row r="521" spans="1:83" ht="14.2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</row>
    <row r="522" spans="1:83" ht="14.2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</row>
    <row r="523" spans="1:83" ht="14.2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</row>
    <row r="524" spans="1:83" ht="14.2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</row>
    <row r="525" spans="1:83" ht="14.2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</row>
    <row r="526" spans="1:83" ht="14.2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</row>
    <row r="527" spans="1:83" ht="14.2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</row>
    <row r="528" spans="1:83" ht="14.2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</row>
    <row r="529" spans="1:83" ht="14.2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</row>
    <row r="530" spans="1:83" ht="14.2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</row>
    <row r="531" spans="1:83" ht="14.2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</row>
    <row r="532" spans="1:83" ht="14.2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</row>
    <row r="533" spans="1:83" ht="14.2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</row>
    <row r="534" spans="1:83" ht="14.2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</row>
    <row r="535" spans="1:83" ht="14.2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</row>
    <row r="536" spans="1:83" ht="14.2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</row>
    <row r="537" spans="1:83" ht="14.2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</row>
    <row r="538" spans="1:83" ht="14.2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</row>
    <row r="539" spans="1:83" ht="14.2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</row>
    <row r="540" spans="1:83" ht="14.2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</row>
    <row r="541" spans="1:83" ht="14.2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</row>
    <row r="542" spans="1:83" ht="14.2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</row>
    <row r="543" spans="1:83" ht="14.2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</row>
    <row r="544" spans="1:83" ht="14.2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</row>
    <row r="545" spans="1:83" ht="14.2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</row>
    <row r="546" spans="1:83" ht="14.2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</row>
    <row r="547" spans="1:83" ht="14.2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</row>
    <row r="548" spans="1:83" ht="14.2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</row>
    <row r="549" spans="1:83" ht="14.2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</row>
    <row r="550" spans="1:83" ht="14.2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</row>
    <row r="551" spans="1:83" ht="14.2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</row>
    <row r="552" spans="1:83" ht="14.2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</row>
    <row r="553" spans="1:83" ht="14.2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</row>
    <row r="554" spans="1:83" ht="14.2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</row>
    <row r="555" spans="1:83" ht="14.2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</row>
    <row r="556" spans="1:83" ht="14.2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</row>
    <row r="557" spans="1:83" ht="14.2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</row>
    <row r="558" spans="1:83" ht="14.2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</row>
    <row r="559" spans="1:83" ht="14.2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</row>
    <row r="560" spans="1:83" ht="14.2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</row>
    <row r="561" spans="1:83" ht="14.2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</row>
    <row r="562" spans="1:83" ht="14.2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</row>
    <row r="563" spans="1:83" ht="14.2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</row>
    <row r="564" spans="1:83" ht="14.2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</row>
    <row r="565" spans="1:83" ht="14.2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</row>
    <row r="566" spans="1:83" ht="14.2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</row>
    <row r="567" spans="1:83" ht="14.2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</row>
    <row r="568" spans="1:83" ht="14.2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</row>
    <row r="569" spans="1:83" ht="14.2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</row>
    <row r="570" spans="1:83" ht="14.2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</row>
    <row r="571" spans="1:83" ht="14.2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</row>
    <row r="572" spans="1:83" ht="14.2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</row>
    <row r="573" spans="1:83" ht="14.2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</row>
    <row r="574" spans="1:83" ht="14.2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</row>
    <row r="575" spans="1:83" ht="14.2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</row>
    <row r="576" spans="1:83" ht="14.2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</row>
    <row r="577" spans="1:83" ht="14.2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</row>
    <row r="578" spans="1:83" ht="14.2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</row>
    <row r="579" spans="1:83" ht="14.2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</row>
    <row r="580" spans="1:83" ht="14.2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</row>
    <row r="581" spans="1:83" ht="14.2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</row>
    <row r="582" spans="1:83" ht="14.2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</row>
    <row r="583" spans="1:83" ht="14.2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</row>
    <row r="584" spans="1:83" ht="14.2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</row>
    <row r="585" spans="1:83" ht="14.2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</row>
    <row r="586" spans="1:83" ht="14.2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</row>
    <row r="587" spans="1:83" ht="14.2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</row>
    <row r="588" spans="1:83" ht="14.2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</row>
    <row r="589" spans="1:83" ht="14.2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</row>
    <row r="590" spans="1:83" ht="14.2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</row>
    <row r="591" spans="1:83" ht="14.2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</row>
    <row r="592" spans="1:83" ht="14.2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</row>
    <row r="593" spans="1:83" ht="14.2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</row>
    <row r="594" spans="1:83" ht="14.2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</row>
    <row r="595" spans="1:83" ht="14.2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</row>
    <row r="596" spans="1:83" ht="14.2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</row>
    <row r="597" spans="1:83" ht="14.2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</row>
    <row r="598" spans="1:83" ht="14.2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</row>
    <row r="599" spans="1:83" ht="14.2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</row>
    <row r="600" spans="1:83" ht="14.2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</row>
    <row r="601" spans="1:83" ht="14.2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</row>
    <row r="602" spans="1:83" ht="14.2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</row>
    <row r="603" spans="1:83" ht="14.2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</row>
    <row r="604" spans="1:83" ht="14.2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</row>
    <row r="605" spans="1:83" ht="14.2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</row>
    <row r="606" spans="1:83" ht="14.2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</row>
    <row r="607" spans="1:83" ht="14.2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</row>
    <row r="608" spans="1:83" ht="14.2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</row>
    <row r="609" spans="1:83" ht="14.2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</row>
    <row r="610" spans="1:83" ht="14.2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</row>
    <row r="611" spans="1:83" ht="14.2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</row>
    <row r="612" spans="1:83" ht="14.2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</row>
    <row r="613" spans="1:83" ht="14.2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</row>
    <row r="614" spans="1:83" ht="14.2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</row>
    <row r="615" spans="1:83" ht="14.2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</row>
    <row r="616" spans="1:83" ht="14.2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</row>
    <row r="617" spans="1:83" ht="14.2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</row>
    <row r="618" spans="1:83" ht="14.2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</row>
    <row r="619" spans="1:83" ht="14.2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</row>
    <row r="620" spans="1:83" ht="14.2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</row>
    <row r="621" spans="1:83" ht="14.2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</row>
    <row r="622" spans="1:83" ht="14.2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</row>
    <row r="623" spans="1:83" ht="14.2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</row>
    <row r="624" spans="1:83" ht="14.2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</row>
    <row r="625" spans="1:83" ht="14.2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</row>
    <row r="626" spans="1:83" ht="14.2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</row>
    <row r="627" spans="1:83" ht="14.2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</row>
    <row r="628" spans="1:83" ht="14.2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</row>
    <row r="629" spans="1:83" ht="14.2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</row>
    <row r="630" spans="1:83" ht="14.2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</row>
    <row r="631" spans="1:83" ht="14.2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</row>
    <row r="632" spans="1:83" ht="14.2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</row>
    <row r="633" spans="1:83" ht="14.2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</row>
    <row r="634" spans="1:83" ht="14.2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</row>
    <row r="635" spans="1:83" ht="14.2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</row>
    <row r="636" spans="1:83" ht="14.2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</row>
    <row r="637" spans="1:83" ht="14.2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</row>
    <row r="638" spans="1:83" ht="14.2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</row>
    <row r="639" spans="1:83" ht="14.2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</row>
    <row r="640" spans="1:83" ht="14.2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</row>
    <row r="641" spans="1:83" ht="14.2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</row>
    <row r="642" spans="1:83" ht="14.2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</row>
    <row r="643" spans="1:83" ht="14.2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</row>
    <row r="644" spans="1:83" ht="14.2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</row>
    <row r="645" spans="1:83" ht="14.2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</row>
    <row r="646" spans="1:83" ht="14.2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</row>
    <row r="647" spans="1:83" ht="14.2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</row>
    <row r="648" spans="1:83" ht="14.2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</row>
    <row r="649" spans="1:83" ht="14.2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</row>
    <row r="650" spans="1:83" ht="14.2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</row>
    <row r="651" spans="1:83" ht="14.2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</row>
    <row r="652" spans="1:83" ht="14.2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</row>
    <row r="653" spans="1:83" ht="14.2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</row>
    <row r="654" spans="1:83" ht="14.2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</row>
    <row r="655" spans="1:83" ht="14.2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</row>
    <row r="656" spans="1:83" ht="14.2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</row>
    <row r="657" spans="1:83" ht="14.2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</row>
    <row r="658" spans="1:83" ht="14.2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</row>
    <row r="659" spans="1:83" ht="14.2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</row>
    <row r="660" spans="1:83" ht="14.2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</row>
    <row r="661" spans="1:83" ht="14.2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</row>
    <row r="662" spans="1:83" ht="14.2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</row>
    <row r="663" spans="1:83" ht="14.2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</row>
    <row r="664" spans="1:83" ht="14.2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</row>
    <row r="665" spans="1:83" ht="14.2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</row>
    <row r="666" spans="1:83" ht="14.2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</row>
    <row r="667" spans="1:83" ht="14.2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</row>
    <row r="668" spans="1:83" ht="14.2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</row>
    <row r="669" spans="1:83" ht="14.2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</row>
    <row r="670" spans="1:83" ht="14.2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</row>
    <row r="671" spans="1:83" ht="14.2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</row>
    <row r="672" spans="1:83" ht="14.2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</row>
    <row r="673" spans="1:83" ht="14.2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</row>
    <row r="674" spans="1:83" ht="14.2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</row>
    <row r="675" spans="1:83" ht="14.2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</row>
    <row r="676" spans="1:83" ht="14.2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</row>
    <row r="677" spans="1:83" ht="14.2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</row>
    <row r="678" spans="1:83" ht="14.2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</row>
    <row r="679" spans="1:83" ht="14.2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</row>
    <row r="680" spans="1:83" ht="14.2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</row>
    <row r="681" spans="1:83" ht="14.2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</row>
    <row r="682" spans="1:83" ht="14.2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</row>
    <row r="683" spans="1:83" ht="14.2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</row>
    <row r="684" spans="1:83" ht="14.2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</row>
    <row r="685" spans="1:83" ht="14.2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</row>
    <row r="686" spans="1:83" ht="14.2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</row>
    <row r="687" spans="1:83" ht="14.2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</row>
    <row r="688" spans="1:83" ht="14.2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</row>
    <row r="689" spans="1:83" ht="14.2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</row>
    <row r="690" spans="1:83" ht="14.2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</row>
    <row r="691" spans="1:83" ht="14.2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</row>
    <row r="692" spans="1:83" ht="14.2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</row>
    <row r="693" spans="1:83" ht="14.2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</row>
    <row r="694" spans="1:83" ht="14.2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</row>
    <row r="695" spans="1:83" ht="14.2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</row>
    <row r="696" spans="1:83" ht="14.2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</row>
    <row r="697" spans="1:83" ht="14.2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</row>
    <row r="698" spans="1:83" ht="14.2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</row>
    <row r="699" spans="1:83" ht="14.2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</row>
    <row r="700" spans="1:83" ht="14.2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</row>
    <row r="701" spans="1:83" ht="14.2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</row>
    <row r="702" spans="1:83" ht="14.2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</row>
    <row r="703" spans="1:83" ht="14.2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</row>
    <row r="704" spans="1:83" ht="14.2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</row>
    <row r="705" spans="1:83" ht="14.2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</row>
    <row r="706" spans="1:83" ht="14.2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</row>
    <row r="707" spans="1:83" ht="14.2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</row>
    <row r="708" spans="1:83" ht="14.2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</row>
    <row r="709" spans="1:83" ht="14.2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</row>
    <row r="710" spans="1:83" ht="14.2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</row>
    <row r="711" spans="1:83" ht="14.2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</row>
    <row r="712" spans="1:83" ht="14.2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</row>
    <row r="713" spans="1:83" ht="14.2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</row>
    <row r="714" spans="1:83" ht="14.2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</row>
    <row r="715" spans="1:83" ht="14.2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</row>
    <row r="716" spans="1:83" ht="14.2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</row>
    <row r="717" spans="1:83" ht="14.2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</row>
    <row r="718" spans="1:83" ht="14.2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</row>
    <row r="719" spans="1:83" ht="14.2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</row>
    <row r="720" spans="1:83" ht="14.2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</row>
    <row r="721" spans="1:83" ht="14.2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</row>
    <row r="722" spans="1:83" ht="14.2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</row>
    <row r="723" spans="1:83" ht="14.2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</row>
    <row r="724" spans="1:83" ht="14.2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</row>
    <row r="725" spans="1:83" ht="14.2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</row>
    <row r="726" spans="1:83" ht="14.2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</row>
    <row r="727" spans="1:83" ht="14.2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</row>
    <row r="728" spans="1:83" ht="14.2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</row>
    <row r="729" spans="1:83" ht="14.2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</row>
    <row r="730" spans="1:83" ht="14.2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</row>
    <row r="731" spans="1:83" ht="14.2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</row>
    <row r="732" spans="1:83" ht="14.2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</row>
    <row r="733" spans="1:83" ht="14.2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</row>
    <row r="734" spans="1:83" ht="14.2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</row>
    <row r="735" spans="1:83" ht="14.2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</row>
    <row r="736" spans="1:83" ht="14.2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</row>
    <row r="737" spans="1:83" ht="14.2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</row>
    <row r="738" spans="1:83" ht="14.2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</row>
    <row r="739" spans="1:83" ht="14.2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</row>
    <row r="740" spans="1:83" ht="14.2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</row>
    <row r="741" spans="1:83" ht="14.2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</row>
    <row r="742" spans="1:83" ht="14.2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</row>
    <row r="743" spans="1:83" ht="14.2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</row>
    <row r="744" spans="1:83" ht="14.2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</row>
    <row r="745" spans="1:83" ht="14.2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</row>
    <row r="746" spans="1:83" ht="14.2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</row>
    <row r="747" spans="1:83" ht="14.2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</row>
    <row r="748" spans="1:83" ht="14.2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</row>
    <row r="749" spans="1:83" ht="14.2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</row>
    <row r="750" spans="1:83" ht="14.2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</row>
    <row r="751" spans="1:83" ht="14.2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</row>
    <row r="752" spans="1:83" ht="14.2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</row>
    <row r="753" spans="1:83" ht="14.2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</row>
    <row r="754" spans="1:83" ht="14.2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</row>
    <row r="755" spans="1:83" ht="14.2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</row>
    <row r="756" spans="1:83" ht="14.2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</row>
    <row r="757" spans="1:83" ht="14.2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</row>
    <row r="758" spans="1:83" ht="14.2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</row>
    <row r="759" spans="1:83" ht="14.2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</row>
    <row r="760" spans="1:83" ht="14.2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</row>
    <row r="761" spans="1:83" ht="14.2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</row>
    <row r="762" spans="1:83" ht="14.2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</row>
    <row r="763" spans="1:83" ht="14.2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</row>
    <row r="764" spans="1:83" ht="14.2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</row>
    <row r="765" spans="1:83" ht="14.2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</row>
    <row r="766" spans="1:83" ht="14.2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</row>
    <row r="767" spans="1:83" ht="14.2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</row>
    <row r="768" spans="1:83" ht="14.2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</row>
    <row r="769" spans="1:83" ht="14.2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</row>
    <row r="770" spans="1:83" ht="14.2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</row>
    <row r="771" spans="1:83" ht="14.2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</row>
    <row r="772" spans="1:83" ht="14.2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</row>
    <row r="773" spans="1:83" ht="14.2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</row>
    <row r="774" spans="1:83" ht="14.2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</row>
    <row r="775" spans="1:83" ht="14.2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</row>
    <row r="776" spans="1:83" ht="14.2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</row>
    <row r="777" spans="1:83" ht="14.2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</row>
    <row r="778" spans="1:83" ht="14.2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</row>
    <row r="779" spans="1:83" ht="14.2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</row>
    <row r="780" spans="1:83" ht="14.2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</row>
    <row r="781" spans="1:83" ht="14.2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</row>
    <row r="782" spans="1:83" ht="14.2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</row>
    <row r="783" spans="1:83" ht="14.2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</row>
    <row r="784" spans="1:83" ht="14.2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</row>
    <row r="785" spans="1:83" ht="14.2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</row>
    <row r="786" spans="1:83" ht="14.2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</row>
    <row r="787" spans="1:83" ht="14.2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</row>
    <row r="788" spans="1:83" ht="14.2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</row>
    <row r="789" spans="1:83" ht="14.2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</row>
    <row r="790" spans="1:83" ht="14.2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</row>
    <row r="791" spans="1:83" ht="14.2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</row>
    <row r="792" spans="1:83" ht="14.2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</row>
    <row r="793" spans="1:83" ht="14.2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</row>
    <row r="794" spans="1:83" ht="14.2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</row>
    <row r="795" spans="1:83" ht="14.2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</row>
    <row r="796" spans="1:83" ht="14.2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</row>
    <row r="797" spans="1:83" ht="14.2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</row>
    <row r="798" spans="1:83" ht="14.2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</row>
    <row r="799" spans="1:83" ht="14.2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</row>
    <row r="800" spans="1:83" ht="14.2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</row>
    <row r="801" spans="1:83" ht="14.2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</row>
    <row r="802" spans="1:83" ht="14.2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</row>
    <row r="803" spans="1:83" ht="14.2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</row>
    <row r="804" spans="1:83" ht="14.2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</row>
    <row r="805" spans="1:83" ht="14.2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</row>
    <row r="806" spans="1:83" ht="14.2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</row>
    <row r="807" spans="1:83" ht="14.2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</row>
    <row r="808" spans="1:83" ht="14.2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</row>
    <row r="809" spans="1:83" ht="14.2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</row>
    <row r="810" spans="1:83" ht="14.2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</row>
    <row r="811" spans="1:83" ht="14.2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</row>
    <row r="812" spans="1:83" ht="14.2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</row>
    <row r="813" spans="1:83" ht="14.2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</row>
    <row r="814" spans="1:83" ht="14.2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</row>
    <row r="815" spans="1:83" ht="14.2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</row>
    <row r="816" spans="1:83" ht="14.2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</row>
    <row r="817" spans="1:83" ht="14.2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</row>
    <row r="818" spans="1:83" ht="14.2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</row>
    <row r="819" spans="1:83" ht="14.2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</row>
    <row r="820" spans="1:83" ht="14.2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</row>
    <row r="821" spans="1:83" ht="14.2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</row>
    <row r="822" spans="1:83" ht="14.2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</row>
    <row r="823" spans="1:83" ht="14.2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</row>
    <row r="824" spans="1:83" ht="14.2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</row>
    <row r="825" spans="1:83" ht="14.2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</row>
    <row r="826" spans="1:83" ht="14.2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</row>
    <row r="827" spans="1:83" ht="14.2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</row>
    <row r="828" spans="1:83" ht="14.2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</row>
    <row r="829" spans="1:83" ht="14.2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</row>
    <row r="830" spans="1:83" ht="14.2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</row>
    <row r="831" spans="1:83" ht="14.2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</row>
    <row r="832" spans="1:83" ht="14.2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</row>
    <row r="833" spans="1:83" ht="14.2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</row>
    <row r="834" spans="1:83" ht="14.2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</row>
    <row r="835" spans="1:83" ht="14.2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</row>
    <row r="836" spans="1:83" ht="14.2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</row>
    <row r="837" spans="1:83" ht="14.2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</row>
    <row r="838" spans="1:83" ht="14.2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</row>
    <row r="839" spans="1:83" ht="14.2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</row>
    <row r="840" spans="1:83" ht="14.2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</row>
    <row r="841" spans="1:83" ht="14.2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</row>
    <row r="842" spans="1:83" ht="14.2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</row>
    <row r="843" spans="1:83" ht="14.2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</row>
    <row r="844" spans="1:83" ht="14.2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</row>
    <row r="845" spans="1:83" ht="14.2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</row>
    <row r="846" spans="1:83" ht="14.2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</row>
    <row r="847" spans="1:83" ht="14.2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</row>
    <row r="848" spans="1:83" ht="14.2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</row>
    <row r="849" spans="1:83" ht="14.2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</row>
    <row r="850" spans="1:83" ht="14.2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</row>
    <row r="851" spans="1:83" ht="14.2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</row>
    <row r="852" spans="1:83" ht="14.2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</row>
    <row r="853" spans="1:83" ht="14.2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</row>
    <row r="854" spans="1:83" ht="14.2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</row>
    <row r="855" spans="1:83" ht="14.2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</row>
    <row r="856" spans="1:83" ht="14.2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</row>
    <row r="857" spans="1:83" ht="14.2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</row>
    <row r="858" spans="1:83" ht="14.2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</row>
    <row r="859" spans="1:83" ht="14.2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</row>
    <row r="860" spans="1:83" ht="14.2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</row>
    <row r="861" spans="1:83" ht="14.2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</row>
    <row r="862" spans="1:83" ht="14.2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</row>
    <row r="863" spans="1:83" ht="14.2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</row>
    <row r="864" spans="1:83" ht="14.2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</row>
    <row r="865" spans="1:83" ht="14.2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</row>
    <row r="866" spans="1:83" ht="14.2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</row>
    <row r="867" spans="1:83" ht="14.2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</row>
    <row r="868" spans="1:83" ht="14.2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</row>
    <row r="869" spans="1:83" ht="14.2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</row>
    <row r="870" spans="1:83" ht="14.2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</row>
    <row r="871" spans="1:83" ht="14.2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</row>
    <row r="872" spans="1:83" ht="14.2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</row>
    <row r="873" spans="1:83" ht="14.2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</row>
    <row r="874" spans="1:83" ht="14.2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</row>
    <row r="875" spans="1:83" ht="14.2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</row>
    <row r="876" spans="1:83" ht="14.2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</row>
    <row r="877" spans="1:83" ht="14.2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</row>
    <row r="878" spans="1:83" ht="14.2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</row>
    <row r="879" spans="1:83" ht="14.2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</row>
    <row r="880" spans="1:83" ht="14.2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</row>
    <row r="881" spans="1:83" ht="14.2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</row>
    <row r="882" spans="1:83" ht="14.2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</row>
    <row r="883" spans="1:83" ht="14.2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</row>
    <row r="884" spans="1:83" ht="14.2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</row>
    <row r="885" spans="1:83" ht="14.2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</row>
    <row r="886" spans="1:83" ht="14.2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</row>
    <row r="887" spans="1:83" ht="14.2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</row>
    <row r="888" spans="1:83" ht="14.2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</row>
    <row r="889" spans="1:83" ht="14.2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</row>
    <row r="890" spans="1:83" ht="14.2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</row>
    <row r="891" spans="1:83" ht="14.2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</row>
    <row r="892" spans="1:83" ht="14.2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</row>
    <row r="893" spans="1:83" ht="14.2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</row>
    <row r="894" spans="1:83" ht="14.2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</row>
    <row r="895" spans="1:83" ht="14.2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</row>
    <row r="896" spans="1:83" ht="14.2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</row>
    <row r="897" spans="1:83" ht="14.2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</row>
    <row r="898" spans="1:83" ht="14.2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</row>
    <row r="899" spans="1:83" ht="14.2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</row>
    <row r="900" spans="1:83" ht="14.2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</row>
    <row r="901" spans="1:83" ht="14.2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</row>
    <row r="902" spans="1:83" ht="14.2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</row>
    <row r="903" spans="1:83" ht="14.2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</row>
    <row r="904" spans="1:83" ht="14.2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</row>
    <row r="905" spans="1:83" ht="14.2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</row>
    <row r="906" spans="1:83" ht="14.2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</row>
    <row r="907" spans="1:83" ht="14.2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</row>
    <row r="908" spans="1:83" ht="14.2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</row>
    <row r="909" spans="1:83" ht="14.2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</row>
    <row r="910" spans="1:83" ht="14.2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</row>
    <row r="911" spans="1:83" ht="14.2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</row>
    <row r="912" spans="1:83" ht="14.2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</row>
    <row r="913" spans="1:83" ht="14.2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</row>
    <row r="914" spans="1:83" ht="14.2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</row>
    <row r="915" spans="1:83" ht="14.2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</row>
    <row r="916" spans="1:83" ht="14.2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</row>
    <row r="917" spans="1:83" ht="14.2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</row>
    <row r="918" spans="1:83" ht="14.2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</row>
    <row r="919" spans="1:83" ht="14.2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</row>
    <row r="920" spans="1:83" ht="14.2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</row>
    <row r="921" spans="1:83" ht="14.2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</row>
    <row r="922" spans="1:83" ht="14.2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</row>
    <row r="923" spans="1:83" ht="14.2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</row>
    <row r="924" spans="1:83" ht="14.2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</row>
    <row r="925" spans="1:83" ht="14.2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</row>
    <row r="926" spans="1:83" ht="14.2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</row>
    <row r="927" spans="1:83" ht="14.2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</row>
    <row r="928" spans="1:83" ht="14.2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</row>
    <row r="929" spans="1:83" ht="14.2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</row>
    <row r="930" spans="1:83" ht="14.2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</row>
    <row r="931" spans="1:83" ht="14.2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</row>
    <row r="932" spans="1:83" ht="14.2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</row>
    <row r="933" spans="1:83" ht="14.2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</row>
    <row r="934" spans="1:83" ht="14.2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</row>
    <row r="935" spans="1:83" ht="14.2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</row>
    <row r="936" spans="1:83" ht="14.2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</row>
    <row r="937" spans="1:83" ht="14.2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</row>
    <row r="938" spans="1:83" ht="14.2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</row>
    <row r="939" spans="1:83" ht="14.2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</row>
    <row r="940" spans="1:83" ht="14.2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</row>
    <row r="941" spans="1:83" ht="14.2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</row>
    <row r="942" spans="1:83" ht="14.2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</row>
    <row r="943" spans="1:83" ht="14.2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</row>
    <row r="944" spans="1:83" ht="14.2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</row>
    <row r="945" spans="1:83" ht="14.2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</row>
    <row r="946" spans="1:83" ht="14.2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</row>
    <row r="947" spans="1:83" ht="14.2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</row>
    <row r="948" spans="1:83" ht="14.2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</row>
    <row r="949" spans="1:83" ht="14.2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</row>
    <row r="950" spans="1:83" ht="14.2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</row>
    <row r="951" spans="1:83" ht="14.2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</row>
    <row r="952" spans="1:83" ht="14.2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</row>
    <row r="953" spans="1:83" ht="14.2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</row>
    <row r="954" spans="1:83" ht="14.2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</row>
    <row r="955" spans="1:83" ht="14.2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</row>
    <row r="956" spans="1:83" ht="14.2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</row>
    <row r="957" spans="1:83" ht="14.2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</row>
    <row r="958" spans="1:83" ht="14.2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</row>
    <row r="959" spans="1:83" ht="14.2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</row>
    <row r="960" spans="1:83" ht="14.2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</row>
    <row r="961" spans="1:83" ht="14.2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</row>
    <row r="962" spans="1:83" ht="14.2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</row>
    <row r="963" spans="1:83" ht="14.2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</row>
    <row r="964" spans="1:83" ht="14.2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</row>
    <row r="965" spans="1:83" ht="14.2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</row>
    <row r="966" spans="1:83" ht="14.2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  <c r="BC966" s="12"/>
      <c r="BD966" s="12"/>
      <c r="BE966" s="12"/>
      <c r="BF966" s="12"/>
      <c r="BG966" s="12"/>
      <c r="BH966" s="12"/>
      <c r="BI966" s="12"/>
      <c r="BJ966" s="12"/>
      <c r="BK966" s="12"/>
      <c r="BL966" s="12"/>
      <c r="BM966" s="12"/>
      <c r="BN966" s="12"/>
      <c r="BO966" s="12"/>
      <c r="BP966" s="12"/>
      <c r="BQ966" s="12"/>
      <c r="BR966" s="12"/>
      <c r="BS966" s="12"/>
      <c r="BT966" s="12"/>
      <c r="BU966" s="12"/>
      <c r="BV966" s="12"/>
      <c r="BW966" s="12"/>
      <c r="BX966" s="12"/>
      <c r="BY966" s="12"/>
      <c r="BZ966" s="12"/>
      <c r="CA966" s="12"/>
      <c r="CB966" s="12"/>
      <c r="CC966" s="12"/>
      <c r="CD966" s="12"/>
      <c r="CE966" s="12"/>
    </row>
    <row r="967" spans="1:83" ht="14.2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  <c r="BC967" s="12"/>
      <c r="BD967" s="12"/>
      <c r="BE967" s="12"/>
      <c r="BF967" s="12"/>
      <c r="BG967" s="12"/>
      <c r="BH967" s="12"/>
      <c r="BI967" s="12"/>
      <c r="BJ967" s="12"/>
      <c r="BK967" s="12"/>
      <c r="BL967" s="12"/>
      <c r="BM967" s="12"/>
      <c r="BN967" s="12"/>
      <c r="BO967" s="12"/>
      <c r="BP967" s="12"/>
      <c r="BQ967" s="12"/>
      <c r="BR967" s="12"/>
      <c r="BS967" s="12"/>
      <c r="BT967" s="12"/>
      <c r="BU967" s="12"/>
      <c r="BV967" s="12"/>
      <c r="BW967" s="12"/>
      <c r="BX967" s="12"/>
      <c r="BY967" s="12"/>
      <c r="BZ967" s="12"/>
      <c r="CA967" s="12"/>
      <c r="CB967" s="12"/>
      <c r="CC967" s="12"/>
      <c r="CD967" s="12"/>
      <c r="CE967" s="12"/>
    </row>
    <row r="968" spans="1:83" ht="14.2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  <c r="BC968" s="12"/>
      <c r="BD968" s="12"/>
      <c r="BE968" s="12"/>
      <c r="BF968" s="12"/>
      <c r="BG968" s="12"/>
      <c r="BH968" s="12"/>
      <c r="BI968" s="12"/>
      <c r="BJ968" s="12"/>
      <c r="BK968" s="12"/>
      <c r="BL968" s="12"/>
      <c r="BM968" s="12"/>
      <c r="BN968" s="12"/>
      <c r="BO968" s="12"/>
      <c r="BP968" s="12"/>
      <c r="BQ968" s="12"/>
      <c r="BR968" s="12"/>
      <c r="BS968" s="12"/>
      <c r="BT968" s="12"/>
      <c r="BU968" s="12"/>
      <c r="BV968" s="12"/>
      <c r="BW968" s="12"/>
      <c r="BX968" s="12"/>
      <c r="BY968" s="12"/>
      <c r="BZ968" s="12"/>
      <c r="CA968" s="12"/>
      <c r="CB968" s="12"/>
      <c r="CC968" s="12"/>
      <c r="CD968" s="12"/>
      <c r="CE968" s="12"/>
    </row>
    <row r="969" spans="1:83" ht="14.2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  <c r="BC969" s="12"/>
      <c r="BD969" s="12"/>
      <c r="BE969" s="12"/>
      <c r="BF969" s="12"/>
      <c r="BG969" s="12"/>
      <c r="BH969" s="12"/>
      <c r="BI969" s="12"/>
      <c r="BJ969" s="12"/>
      <c r="BK969" s="12"/>
      <c r="BL969" s="12"/>
      <c r="BM969" s="12"/>
      <c r="BN969" s="12"/>
      <c r="BO969" s="12"/>
      <c r="BP969" s="12"/>
      <c r="BQ969" s="12"/>
      <c r="BR969" s="12"/>
      <c r="BS969" s="12"/>
      <c r="BT969" s="12"/>
      <c r="BU969" s="12"/>
      <c r="BV969" s="12"/>
      <c r="BW969" s="12"/>
      <c r="BX969" s="12"/>
      <c r="BY969" s="12"/>
      <c r="BZ969" s="12"/>
      <c r="CA969" s="12"/>
      <c r="CB969" s="12"/>
      <c r="CC969" s="12"/>
      <c r="CD969" s="12"/>
      <c r="CE969" s="12"/>
    </row>
    <row r="970" spans="1:83" ht="14.2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  <c r="BC970" s="12"/>
      <c r="BD970" s="12"/>
      <c r="BE970" s="12"/>
      <c r="BF970" s="12"/>
      <c r="BG970" s="12"/>
      <c r="BH970" s="12"/>
      <c r="BI970" s="12"/>
      <c r="BJ970" s="12"/>
      <c r="BK970" s="12"/>
      <c r="BL970" s="12"/>
      <c r="BM970" s="12"/>
      <c r="BN970" s="12"/>
      <c r="BO970" s="12"/>
      <c r="BP970" s="12"/>
      <c r="BQ970" s="12"/>
      <c r="BR970" s="12"/>
      <c r="BS970" s="12"/>
      <c r="BT970" s="12"/>
      <c r="BU970" s="12"/>
      <c r="BV970" s="12"/>
      <c r="BW970" s="12"/>
      <c r="BX970" s="12"/>
      <c r="BY970" s="12"/>
      <c r="BZ970" s="12"/>
      <c r="CA970" s="12"/>
      <c r="CB970" s="12"/>
      <c r="CC970" s="12"/>
      <c r="CD970" s="12"/>
      <c r="CE970" s="12"/>
    </row>
    <row r="971" spans="1:83" ht="14.2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  <c r="BC971" s="12"/>
      <c r="BD971" s="12"/>
      <c r="BE971" s="12"/>
      <c r="BF971" s="12"/>
      <c r="BG971" s="12"/>
      <c r="BH971" s="12"/>
      <c r="BI971" s="12"/>
      <c r="BJ971" s="12"/>
      <c r="BK971" s="12"/>
      <c r="BL971" s="12"/>
      <c r="BM971" s="12"/>
      <c r="BN971" s="12"/>
      <c r="BO971" s="12"/>
      <c r="BP971" s="12"/>
      <c r="BQ971" s="12"/>
      <c r="BR971" s="12"/>
      <c r="BS971" s="12"/>
      <c r="BT971" s="12"/>
      <c r="BU971" s="12"/>
      <c r="BV971" s="12"/>
      <c r="BW971" s="12"/>
      <c r="BX971" s="12"/>
      <c r="BY971" s="12"/>
      <c r="BZ971" s="12"/>
      <c r="CA971" s="12"/>
      <c r="CB971" s="12"/>
      <c r="CC971" s="12"/>
      <c r="CD971" s="12"/>
      <c r="CE971" s="12"/>
    </row>
    <row r="972" spans="1:83" ht="14.2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  <c r="BC972" s="12"/>
      <c r="BD972" s="12"/>
      <c r="BE972" s="12"/>
      <c r="BF972" s="12"/>
      <c r="BG972" s="12"/>
      <c r="BH972" s="12"/>
      <c r="BI972" s="12"/>
      <c r="BJ972" s="12"/>
      <c r="BK972" s="12"/>
      <c r="BL972" s="12"/>
      <c r="BM972" s="12"/>
      <c r="BN972" s="12"/>
      <c r="BO972" s="12"/>
      <c r="BP972" s="12"/>
      <c r="BQ972" s="12"/>
      <c r="BR972" s="12"/>
      <c r="BS972" s="12"/>
      <c r="BT972" s="12"/>
      <c r="BU972" s="12"/>
      <c r="BV972" s="12"/>
      <c r="BW972" s="12"/>
      <c r="BX972" s="12"/>
      <c r="BY972" s="12"/>
      <c r="BZ972" s="12"/>
      <c r="CA972" s="12"/>
      <c r="CB972" s="12"/>
      <c r="CC972" s="12"/>
      <c r="CD972" s="12"/>
      <c r="CE972" s="12"/>
    </row>
    <row r="973" spans="1:83" ht="14.2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  <c r="BC973" s="12"/>
      <c r="BD973" s="12"/>
      <c r="BE973" s="12"/>
      <c r="BF973" s="12"/>
      <c r="BG973" s="12"/>
      <c r="BH973" s="12"/>
      <c r="BI973" s="12"/>
      <c r="BJ973" s="12"/>
      <c r="BK973" s="12"/>
      <c r="BL973" s="12"/>
      <c r="BM973" s="12"/>
      <c r="BN973" s="12"/>
      <c r="BO973" s="12"/>
      <c r="BP973" s="12"/>
      <c r="BQ973" s="12"/>
      <c r="BR973" s="12"/>
      <c r="BS973" s="12"/>
      <c r="BT973" s="12"/>
      <c r="BU973" s="12"/>
      <c r="BV973" s="12"/>
      <c r="BW973" s="12"/>
      <c r="BX973" s="12"/>
      <c r="BY973" s="12"/>
      <c r="BZ973" s="12"/>
      <c r="CA973" s="12"/>
      <c r="CB973" s="12"/>
      <c r="CC973" s="12"/>
      <c r="CD973" s="12"/>
      <c r="CE973" s="12"/>
    </row>
    <row r="974" spans="1:83" ht="14.2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  <c r="BC974" s="12"/>
      <c r="BD974" s="12"/>
      <c r="BE974" s="12"/>
      <c r="BF974" s="12"/>
      <c r="BG974" s="12"/>
      <c r="BH974" s="12"/>
      <c r="BI974" s="12"/>
      <c r="BJ974" s="12"/>
      <c r="BK974" s="12"/>
      <c r="BL974" s="12"/>
      <c r="BM974" s="12"/>
      <c r="BN974" s="12"/>
      <c r="BO974" s="12"/>
      <c r="BP974" s="12"/>
      <c r="BQ974" s="12"/>
      <c r="BR974" s="12"/>
      <c r="BS974" s="12"/>
      <c r="BT974" s="12"/>
      <c r="BU974" s="12"/>
      <c r="BV974" s="12"/>
      <c r="BW974" s="12"/>
      <c r="BX974" s="12"/>
      <c r="BY974" s="12"/>
      <c r="BZ974" s="12"/>
      <c r="CA974" s="12"/>
      <c r="CB974" s="12"/>
      <c r="CC974" s="12"/>
      <c r="CD974" s="12"/>
      <c r="CE974" s="12"/>
    </row>
    <row r="975" spans="1:83" ht="14.2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  <c r="BC975" s="12"/>
      <c r="BD975" s="12"/>
      <c r="BE975" s="12"/>
      <c r="BF975" s="12"/>
      <c r="BG975" s="12"/>
      <c r="BH975" s="12"/>
      <c r="BI975" s="12"/>
      <c r="BJ975" s="12"/>
      <c r="BK975" s="12"/>
      <c r="BL975" s="12"/>
      <c r="BM975" s="12"/>
      <c r="BN975" s="12"/>
      <c r="BO975" s="12"/>
      <c r="BP975" s="12"/>
      <c r="BQ975" s="12"/>
      <c r="BR975" s="12"/>
      <c r="BS975" s="12"/>
      <c r="BT975" s="12"/>
      <c r="BU975" s="12"/>
      <c r="BV975" s="12"/>
      <c r="BW975" s="12"/>
      <c r="BX975" s="12"/>
      <c r="BY975" s="12"/>
      <c r="BZ975" s="12"/>
      <c r="CA975" s="12"/>
      <c r="CB975" s="12"/>
      <c r="CC975" s="12"/>
      <c r="CD975" s="12"/>
      <c r="CE975" s="12"/>
    </row>
    <row r="976" spans="1:83" ht="14.2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  <c r="BC976" s="12"/>
      <c r="BD976" s="12"/>
      <c r="BE976" s="12"/>
      <c r="BF976" s="12"/>
      <c r="BG976" s="12"/>
      <c r="BH976" s="12"/>
      <c r="BI976" s="12"/>
      <c r="BJ976" s="12"/>
      <c r="BK976" s="12"/>
      <c r="BL976" s="12"/>
      <c r="BM976" s="12"/>
      <c r="BN976" s="12"/>
      <c r="BO976" s="12"/>
      <c r="BP976" s="12"/>
      <c r="BQ976" s="12"/>
      <c r="BR976" s="12"/>
      <c r="BS976" s="12"/>
      <c r="BT976" s="12"/>
      <c r="BU976" s="12"/>
      <c r="BV976" s="12"/>
      <c r="BW976" s="12"/>
      <c r="BX976" s="12"/>
      <c r="BY976" s="12"/>
      <c r="BZ976" s="12"/>
      <c r="CA976" s="12"/>
      <c r="CB976" s="12"/>
      <c r="CC976" s="12"/>
      <c r="CD976" s="12"/>
      <c r="CE976" s="12"/>
    </row>
    <row r="977" spans="1:83" ht="14.2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  <c r="BC977" s="12"/>
      <c r="BD977" s="12"/>
      <c r="BE977" s="12"/>
      <c r="BF977" s="12"/>
      <c r="BG977" s="12"/>
      <c r="BH977" s="12"/>
      <c r="BI977" s="12"/>
      <c r="BJ977" s="12"/>
      <c r="BK977" s="12"/>
      <c r="BL977" s="12"/>
      <c r="BM977" s="12"/>
      <c r="BN977" s="12"/>
      <c r="BO977" s="12"/>
      <c r="BP977" s="12"/>
      <c r="BQ977" s="12"/>
      <c r="BR977" s="12"/>
      <c r="BS977" s="12"/>
      <c r="BT977" s="12"/>
      <c r="BU977" s="12"/>
      <c r="BV977" s="12"/>
      <c r="BW977" s="12"/>
      <c r="BX977" s="12"/>
      <c r="BY977" s="12"/>
      <c r="BZ977" s="12"/>
      <c r="CA977" s="12"/>
      <c r="CB977" s="12"/>
      <c r="CC977" s="12"/>
      <c r="CD977" s="12"/>
      <c r="CE977" s="12"/>
    </row>
    <row r="978" spans="1:83" ht="14.2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  <c r="BC978" s="12"/>
      <c r="BD978" s="12"/>
      <c r="BE978" s="12"/>
      <c r="BF978" s="12"/>
      <c r="BG978" s="12"/>
      <c r="BH978" s="12"/>
      <c r="BI978" s="12"/>
      <c r="BJ978" s="12"/>
      <c r="BK978" s="12"/>
      <c r="BL978" s="12"/>
      <c r="BM978" s="12"/>
      <c r="BN978" s="12"/>
      <c r="BO978" s="12"/>
      <c r="BP978" s="12"/>
      <c r="BQ978" s="12"/>
      <c r="BR978" s="12"/>
      <c r="BS978" s="12"/>
      <c r="BT978" s="12"/>
      <c r="BU978" s="12"/>
      <c r="BV978" s="12"/>
      <c r="BW978" s="12"/>
      <c r="BX978" s="12"/>
      <c r="BY978" s="12"/>
      <c r="BZ978" s="12"/>
      <c r="CA978" s="12"/>
      <c r="CB978" s="12"/>
      <c r="CC978" s="12"/>
      <c r="CD978" s="12"/>
      <c r="CE978" s="12"/>
    </row>
    <row r="979" spans="1:83" ht="14.2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  <c r="BC979" s="12"/>
      <c r="BD979" s="12"/>
      <c r="BE979" s="12"/>
      <c r="BF979" s="12"/>
      <c r="BG979" s="12"/>
      <c r="BH979" s="12"/>
      <c r="BI979" s="12"/>
      <c r="BJ979" s="12"/>
      <c r="BK979" s="12"/>
      <c r="BL979" s="12"/>
      <c r="BM979" s="12"/>
      <c r="BN979" s="12"/>
      <c r="BO979" s="12"/>
      <c r="BP979" s="12"/>
      <c r="BQ979" s="12"/>
      <c r="BR979" s="12"/>
      <c r="BS979" s="12"/>
      <c r="BT979" s="12"/>
      <c r="BU979" s="12"/>
      <c r="BV979" s="12"/>
      <c r="BW979" s="12"/>
      <c r="BX979" s="12"/>
      <c r="BY979" s="12"/>
      <c r="BZ979" s="12"/>
      <c r="CA979" s="12"/>
      <c r="CB979" s="12"/>
      <c r="CC979" s="12"/>
      <c r="CD979" s="12"/>
      <c r="CE979" s="12"/>
    </row>
    <row r="980" spans="1:83" ht="14.2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  <c r="BC980" s="12"/>
      <c r="BD980" s="12"/>
      <c r="BE980" s="12"/>
      <c r="BF980" s="12"/>
      <c r="BG980" s="12"/>
      <c r="BH980" s="12"/>
      <c r="BI980" s="12"/>
      <c r="BJ980" s="12"/>
      <c r="BK980" s="12"/>
      <c r="BL980" s="12"/>
      <c r="BM980" s="12"/>
      <c r="BN980" s="12"/>
      <c r="BO980" s="12"/>
      <c r="BP980" s="12"/>
      <c r="BQ980" s="12"/>
      <c r="BR980" s="12"/>
      <c r="BS980" s="12"/>
      <c r="BT980" s="12"/>
      <c r="BU980" s="12"/>
      <c r="BV980" s="12"/>
      <c r="BW980" s="12"/>
      <c r="BX980" s="12"/>
      <c r="BY980" s="12"/>
      <c r="BZ980" s="12"/>
      <c r="CA980" s="12"/>
      <c r="CB980" s="12"/>
      <c r="CC980" s="12"/>
      <c r="CD980" s="12"/>
      <c r="CE980" s="12"/>
    </row>
    <row r="981" spans="1:83" ht="14.2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  <c r="BC981" s="12"/>
      <c r="BD981" s="12"/>
      <c r="BE981" s="12"/>
      <c r="BF981" s="12"/>
      <c r="BG981" s="12"/>
      <c r="BH981" s="12"/>
      <c r="BI981" s="12"/>
      <c r="BJ981" s="12"/>
      <c r="BK981" s="12"/>
      <c r="BL981" s="12"/>
      <c r="BM981" s="12"/>
      <c r="BN981" s="12"/>
      <c r="BO981" s="12"/>
      <c r="BP981" s="12"/>
      <c r="BQ981" s="12"/>
      <c r="BR981" s="12"/>
      <c r="BS981" s="12"/>
      <c r="BT981" s="12"/>
      <c r="BU981" s="12"/>
      <c r="BV981" s="12"/>
      <c r="BW981" s="12"/>
      <c r="BX981" s="12"/>
      <c r="BY981" s="12"/>
      <c r="BZ981" s="12"/>
      <c r="CA981" s="12"/>
      <c r="CB981" s="12"/>
      <c r="CC981" s="12"/>
      <c r="CD981" s="12"/>
      <c r="CE981" s="12"/>
    </row>
    <row r="982" spans="1:83" ht="14.2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  <c r="BC982" s="12"/>
      <c r="BD982" s="12"/>
      <c r="BE982" s="12"/>
      <c r="BF982" s="12"/>
      <c r="BG982" s="12"/>
      <c r="BH982" s="12"/>
      <c r="BI982" s="12"/>
      <c r="BJ982" s="12"/>
      <c r="BK982" s="12"/>
      <c r="BL982" s="12"/>
      <c r="BM982" s="12"/>
      <c r="BN982" s="12"/>
      <c r="BO982" s="12"/>
      <c r="BP982" s="12"/>
      <c r="BQ982" s="12"/>
      <c r="BR982" s="12"/>
      <c r="BS982" s="12"/>
      <c r="BT982" s="12"/>
      <c r="BU982" s="12"/>
      <c r="BV982" s="12"/>
      <c r="BW982" s="12"/>
      <c r="BX982" s="12"/>
      <c r="BY982" s="12"/>
      <c r="BZ982" s="12"/>
      <c r="CA982" s="12"/>
      <c r="CB982" s="12"/>
      <c r="CC982" s="12"/>
      <c r="CD982" s="12"/>
      <c r="CE982" s="12"/>
    </row>
    <row r="983" spans="1:83" ht="14.2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  <c r="BC983" s="12"/>
      <c r="BD983" s="12"/>
      <c r="BE983" s="12"/>
      <c r="BF983" s="12"/>
      <c r="BG983" s="12"/>
      <c r="BH983" s="12"/>
      <c r="BI983" s="12"/>
      <c r="BJ983" s="12"/>
      <c r="BK983" s="12"/>
      <c r="BL983" s="12"/>
      <c r="BM983" s="12"/>
      <c r="BN983" s="12"/>
      <c r="BO983" s="12"/>
      <c r="BP983" s="12"/>
      <c r="BQ983" s="12"/>
      <c r="BR983" s="12"/>
      <c r="BS983" s="12"/>
      <c r="BT983" s="12"/>
      <c r="BU983" s="12"/>
      <c r="BV983" s="12"/>
      <c r="BW983" s="12"/>
      <c r="BX983" s="12"/>
      <c r="BY983" s="12"/>
      <c r="BZ983" s="12"/>
      <c r="CA983" s="12"/>
      <c r="CB983" s="12"/>
      <c r="CC983" s="12"/>
      <c r="CD983" s="12"/>
      <c r="CE983" s="12"/>
    </row>
    <row r="984" spans="1:83" ht="14.2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  <c r="BC984" s="12"/>
      <c r="BD984" s="12"/>
      <c r="BE984" s="12"/>
      <c r="BF984" s="12"/>
      <c r="BG984" s="12"/>
      <c r="BH984" s="12"/>
      <c r="BI984" s="12"/>
      <c r="BJ984" s="12"/>
      <c r="BK984" s="12"/>
      <c r="BL984" s="12"/>
      <c r="BM984" s="12"/>
      <c r="BN984" s="12"/>
      <c r="BO984" s="12"/>
      <c r="BP984" s="12"/>
      <c r="BQ984" s="12"/>
      <c r="BR984" s="12"/>
      <c r="BS984" s="12"/>
      <c r="BT984" s="12"/>
      <c r="BU984" s="12"/>
      <c r="BV984" s="12"/>
      <c r="BW984" s="12"/>
      <c r="BX984" s="12"/>
      <c r="BY984" s="12"/>
      <c r="BZ984" s="12"/>
      <c r="CA984" s="12"/>
      <c r="CB984" s="12"/>
      <c r="CC984" s="12"/>
      <c r="CD984" s="12"/>
      <c r="CE984" s="12"/>
    </row>
    <row r="985" spans="1:83" ht="14.2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  <c r="BC985" s="12"/>
      <c r="BD985" s="12"/>
      <c r="BE985" s="12"/>
      <c r="BF985" s="12"/>
      <c r="BG985" s="12"/>
      <c r="BH985" s="12"/>
      <c r="BI985" s="12"/>
      <c r="BJ985" s="12"/>
      <c r="BK985" s="12"/>
      <c r="BL985" s="12"/>
      <c r="BM985" s="12"/>
      <c r="BN985" s="12"/>
      <c r="BO985" s="12"/>
      <c r="BP985" s="12"/>
      <c r="BQ985" s="12"/>
      <c r="BR985" s="12"/>
      <c r="BS985" s="12"/>
      <c r="BT985" s="12"/>
      <c r="BU985" s="12"/>
      <c r="BV985" s="12"/>
      <c r="BW985" s="12"/>
      <c r="BX985" s="12"/>
      <c r="BY985" s="12"/>
      <c r="BZ985" s="12"/>
      <c r="CA985" s="12"/>
      <c r="CB985" s="12"/>
      <c r="CC985" s="12"/>
      <c r="CD985" s="12"/>
      <c r="CE985" s="12"/>
    </row>
    <row r="986" spans="1:83" ht="14.2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12"/>
      <c r="BD986" s="12"/>
      <c r="BE986" s="12"/>
      <c r="BF986" s="12"/>
      <c r="BG986" s="12"/>
      <c r="BH986" s="12"/>
      <c r="BI986" s="12"/>
      <c r="BJ986" s="12"/>
      <c r="BK986" s="12"/>
      <c r="BL986" s="12"/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12"/>
      <c r="BY986" s="12"/>
      <c r="BZ986" s="12"/>
      <c r="CA986" s="12"/>
      <c r="CB986" s="12"/>
      <c r="CC986" s="12"/>
      <c r="CD986" s="12"/>
      <c r="CE986" s="12"/>
    </row>
    <row r="987" spans="1:83" ht="14.2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  <c r="BC987" s="12"/>
      <c r="BD987" s="12"/>
      <c r="BE987" s="12"/>
      <c r="BF987" s="12"/>
      <c r="BG987" s="12"/>
      <c r="BH987" s="12"/>
      <c r="BI987" s="12"/>
      <c r="BJ987" s="12"/>
      <c r="BK987" s="12"/>
      <c r="BL987" s="12"/>
      <c r="BM987" s="12"/>
      <c r="BN987" s="12"/>
      <c r="BO987" s="12"/>
      <c r="BP987" s="12"/>
      <c r="BQ987" s="12"/>
      <c r="BR987" s="12"/>
      <c r="BS987" s="12"/>
      <c r="BT987" s="12"/>
      <c r="BU987" s="12"/>
      <c r="BV987" s="12"/>
      <c r="BW987" s="12"/>
      <c r="BX987" s="12"/>
      <c r="BY987" s="12"/>
      <c r="BZ987" s="12"/>
      <c r="CA987" s="12"/>
      <c r="CB987" s="12"/>
      <c r="CC987" s="12"/>
      <c r="CD987" s="12"/>
      <c r="CE987" s="12"/>
    </row>
    <row r="988" spans="1:83" ht="14.2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  <c r="BC988" s="12"/>
      <c r="BD988" s="12"/>
      <c r="BE988" s="12"/>
      <c r="BF988" s="12"/>
      <c r="BG988" s="12"/>
      <c r="BH988" s="12"/>
      <c r="BI988" s="12"/>
      <c r="BJ988" s="12"/>
      <c r="BK988" s="12"/>
      <c r="BL988" s="12"/>
      <c r="BM988" s="12"/>
      <c r="BN988" s="12"/>
      <c r="BO988" s="12"/>
      <c r="BP988" s="12"/>
      <c r="BQ988" s="12"/>
      <c r="BR988" s="12"/>
      <c r="BS988" s="12"/>
      <c r="BT988" s="12"/>
      <c r="BU988" s="12"/>
      <c r="BV988" s="12"/>
      <c r="BW988" s="12"/>
      <c r="BX988" s="12"/>
      <c r="BY988" s="12"/>
      <c r="BZ988" s="12"/>
      <c r="CA988" s="12"/>
      <c r="CB988" s="12"/>
      <c r="CC988" s="12"/>
      <c r="CD988" s="12"/>
      <c r="CE988" s="12"/>
    </row>
    <row r="989" spans="1:83" ht="14.2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  <c r="BC989" s="12"/>
      <c r="BD989" s="12"/>
      <c r="BE989" s="12"/>
      <c r="BF989" s="12"/>
      <c r="BG989" s="12"/>
      <c r="BH989" s="12"/>
      <c r="BI989" s="12"/>
      <c r="BJ989" s="12"/>
      <c r="BK989" s="12"/>
      <c r="BL989" s="12"/>
      <c r="BM989" s="12"/>
      <c r="BN989" s="12"/>
      <c r="BO989" s="12"/>
      <c r="BP989" s="12"/>
      <c r="BQ989" s="12"/>
      <c r="BR989" s="12"/>
      <c r="BS989" s="12"/>
      <c r="BT989" s="12"/>
      <c r="BU989" s="12"/>
      <c r="BV989" s="12"/>
      <c r="BW989" s="12"/>
      <c r="BX989" s="12"/>
      <c r="BY989" s="12"/>
      <c r="BZ989" s="12"/>
      <c r="CA989" s="12"/>
      <c r="CB989" s="12"/>
      <c r="CC989" s="12"/>
      <c r="CD989" s="12"/>
      <c r="CE989" s="12"/>
    </row>
    <row r="990" spans="1:83" ht="14.2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  <c r="BC990" s="12"/>
      <c r="BD990" s="12"/>
      <c r="BE990" s="12"/>
      <c r="BF990" s="12"/>
      <c r="BG990" s="12"/>
      <c r="BH990" s="12"/>
      <c r="BI990" s="12"/>
      <c r="BJ990" s="12"/>
      <c r="BK990" s="12"/>
      <c r="BL990" s="12"/>
      <c r="BM990" s="12"/>
      <c r="BN990" s="12"/>
      <c r="BO990" s="12"/>
      <c r="BP990" s="12"/>
      <c r="BQ990" s="12"/>
      <c r="BR990" s="12"/>
      <c r="BS990" s="12"/>
      <c r="BT990" s="12"/>
      <c r="BU990" s="12"/>
      <c r="BV990" s="12"/>
      <c r="BW990" s="12"/>
      <c r="BX990" s="12"/>
      <c r="BY990" s="12"/>
      <c r="BZ990" s="12"/>
      <c r="CA990" s="12"/>
      <c r="CB990" s="12"/>
      <c r="CC990" s="12"/>
      <c r="CD990" s="12"/>
      <c r="CE990" s="12"/>
    </row>
    <row r="991" spans="1:83" ht="14.2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  <c r="BC991" s="12"/>
      <c r="BD991" s="12"/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</row>
    <row r="992" spans="1:83" ht="14.2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  <c r="BC992" s="12"/>
      <c r="BD992" s="12"/>
      <c r="BE992" s="12"/>
      <c r="BF992" s="12"/>
      <c r="BG992" s="12"/>
      <c r="BH992" s="12"/>
      <c r="BI992" s="12"/>
      <c r="BJ992" s="12"/>
      <c r="BK992" s="12"/>
      <c r="BL992" s="12"/>
      <c r="BM992" s="12"/>
      <c r="BN992" s="12"/>
      <c r="BO992" s="12"/>
      <c r="BP992" s="12"/>
      <c r="BQ992" s="12"/>
      <c r="BR992" s="12"/>
      <c r="BS992" s="12"/>
      <c r="BT992" s="12"/>
      <c r="BU992" s="12"/>
      <c r="BV992" s="12"/>
      <c r="BW992" s="12"/>
      <c r="BX992" s="12"/>
      <c r="BY992" s="12"/>
      <c r="BZ992" s="12"/>
      <c r="CA992" s="12"/>
      <c r="CB992" s="12"/>
      <c r="CC992" s="12"/>
      <c r="CD992" s="12"/>
      <c r="CE992" s="12"/>
    </row>
    <row r="993" spans="1:83" ht="14.2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  <c r="BC993" s="12"/>
      <c r="BD993" s="12"/>
      <c r="BE993" s="12"/>
      <c r="BF993" s="12"/>
      <c r="BG993" s="12"/>
      <c r="BH993" s="12"/>
      <c r="BI993" s="12"/>
      <c r="BJ993" s="12"/>
      <c r="BK993" s="12"/>
      <c r="BL993" s="12"/>
      <c r="BM993" s="12"/>
      <c r="BN993" s="12"/>
      <c r="BO993" s="12"/>
      <c r="BP993" s="12"/>
      <c r="BQ993" s="12"/>
      <c r="BR993" s="12"/>
      <c r="BS993" s="12"/>
      <c r="BT993" s="12"/>
      <c r="BU993" s="12"/>
      <c r="BV993" s="12"/>
      <c r="BW993" s="12"/>
      <c r="BX993" s="12"/>
      <c r="BY993" s="12"/>
      <c r="BZ993" s="12"/>
      <c r="CA993" s="12"/>
      <c r="CB993" s="12"/>
      <c r="CC993" s="12"/>
      <c r="CD993" s="12"/>
      <c r="CE993" s="12"/>
    </row>
    <row r="994" spans="1:83" ht="14.2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  <c r="BC994" s="12"/>
      <c r="BD994" s="12"/>
      <c r="BE994" s="12"/>
      <c r="BF994" s="12"/>
      <c r="BG994" s="12"/>
      <c r="BH994" s="12"/>
      <c r="BI994" s="12"/>
      <c r="BJ994" s="12"/>
      <c r="BK994" s="12"/>
      <c r="BL994" s="12"/>
      <c r="BM994" s="12"/>
      <c r="BN994" s="12"/>
      <c r="BO994" s="12"/>
      <c r="BP994" s="12"/>
      <c r="BQ994" s="12"/>
      <c r="BR994" s="12"/>
      <c r="BS994" s="12"/>
      <c r="BT994" s="12"/>
      <c r="BU994" s="12"/>
      <c r="BV994" s="12"/>
      <c r="BW994" s="12"/>
      <c r="BX994" s="12"/>
      <c r="BY994" s="12"/>
      <c r="BZ994" s="12"/>
      <c r="CA994" s="12"/>
      <c r="CB994" s="12"/>
      <c r="CC994" s="12"/>
      <c r="CD994" s="12"/>
      <c r="CE994" s="12"/>
    </row>
    <row r="995" spans="1:83" ht="14.2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  <c r="BC995" s="12"/>
      <c r="BD995" s="12"/>
      <c r="BE995" s="12"/>
      <c r="BF995" s="12"/>
      <c r="BG995" s="12"/>
      <c r="BH995" s="12"/>
      <c r="BI995" s="12"/>
      <c r="BJ995" s="12"/>
      <c r="BK995" s="12"/>
      <c r="BL995" s="12"/>
      <c r="BM995" s="12"/>
      <c r="BN995" s="12"/>
      <c r="BO995" s="12"/>
      <c r="BP995" s="12"/>
      <c r="BQ995" s="12"/>
      <c r="BR995" s="12"/>
      <c r="BS995" s="12"/>
      <c r="BT995" s="12"/>
      <c r="BU995" s="12"/>
      <c r="BV995" s="12"/>
      <c r="BW995" s="12"/>
      <c r="BX995" s="12"/>
      <c r="BY995" s="12"/>
      <c r="BZ995" s="12"/>
      <c r="CA995" s="12"/>
      <c r="CB995" s="12"/>
      <c r="CC995" s="12"/>
      <c r="CD995" s="12"/>
      <c r="CE995" s="12"/>
    </row>
    <row r="996" spans="1:83" ht="14.2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  <c r="BC996" s="12"/>
      <c r="BD996" s="12"/>
      <c r="BE996" s="12"/>
      <c r="BF996" s="12"/>
      <c r="BG996" s="12"/>
      <c r="BH996" s="12"/>
      <c r="BI996" s="12"/>
      <c r="BJ996" s="12"/>
      <c r="BK996" s="12"/>
      <c r="BL996" s="12"/>
      <c r="BM996" s="12"/>
      <c r="BN996" s="12"/>
      <c r="BO996" s="12"/>
      <c r="BP996" s="12"/>
      <c r="BQ996" s="12"/>
      <c r="BR996" s="12"/>
      <c r="BS996" s="12"/>
      <c r="BT996" s="12"/>
      <c r="BU996" s="12"/>
      <c r="BV996" s="12"/>
      <c r="BW996" s="12"/>
      <c r="BX996" s="12"/>
      <c r="BY996" s="12"/>
      <c r="BZ996" s="12"/>
      <c r="CA996" s="12"/>
      <c r="CB996" s="12"/>
      <c r="CC996" s="12"/>
      <c r="CD996" s="12"/>
      <c r="CE996" s="12"/>
    </row>
    <row r="997" spans="1:83" ht="14.2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  <c r="BC997" s="12"/>
      <c r="BD997" s="12"/>
      <c r="BE997" s="12"/>
      <c r="BF997" s="12"/>
      <c r="BG997" s="12"/>
      <c r="BH997" s="12"/>
      <c r="BI997" s="12"/>
      <c r="BJ997" s="12"/>
      <c r="BK997" s="12"/>
      <c r="BL997" s="12"/>
      <c r="BM997" s="12"/>
      <c r="BN997" s="12"/>
      <c r="BO997" s="12"/>
      <c r="BP997" s="12"/>
      <c r="BQ997" s="12"/>
      <c r="BR997" s="12"/>
      <c r="BS997" s="12"/>
      <c r="BT997" s="12"/>
      <c r="BU997" s="12"/>
      <c r="BV997" s="12"/>
      <c r="BW997" s="12"/>
      <c r="BX997" s="12"/>
      <c r="BY997" s="12"/>
      <c r="BZ997" s="12"/>
      <c r="CA997" s="12"/>
      <c r="CB997" s="12"/>
      <c r="CC997" s="12"/>
      <c r="CD997" s="12"/>
      <c r="CE997" s="12"/>
    </row>
    <row r="998" spans="1:83" ht="14.2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  <c r="BC998" s="12"/>
      <c r="BD998" s="12"/>
      <c r="BE998" s="12"/>
      <c r="BF998" s="12"/>
      <c r="BG998" s="12"/>
      <c r="BH998" s="12"/>
      <c r="BI998" s="12"/>
      <c r="BJ998" s="12"/>
      <c r="BK998" s="12"/>
      <c r="BL998" s="12"/>
      <c r="BM998" s="12"/>
      <c r="BN998" s="12"/>
      <c r="BO998" s="12"/>
      <c r="BP998" s="12"/>
      <c r="BQ998" s="12"/>
      <c r="BR998" s="12"/>
      <c r="BS998" s="12"/>
      <c r="BT998" s="12"/>
      <c r="BU998" s="12"/>
      <c r="BV998" s="12"/>
      <c r="BW998" s="12"/>
      <c r="BX998" s="12"/>
      <c r="BY998" s="12"/>
      <c r="BZ998" s="12"/>
      <c r="CA998" s="12"/>
      <c r="CB998" s="12"/>
      <c r="CC998" s="12"/>
      <c r="CD998" s="12"/>
      <c r="CE998" s="12"/>
    </row>
    <row r="999" spans="1:83" ht="14.2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  <c r="BC999" s="12"/>
      <c r="BD999" s="12"/>
      <c r="BE999" s="12"/>
      <c r="BF999" s="12"/>
      <c r="BG999" s="12"/>
      <c r="BH999" s="12"/>
      <c r="BI999" s="12"/>
      <c r="BJ999" s="12"/>
      <c r="BK999" s="12"/>
      <c r="BL999" s="12"/>
      <c r="BM999" s="12"/>
      <c r="BN999" s="12"/>
      <c r="BO999" s="12"/>
      <c r="BP999" s="12"/>
      <c r="BQ999" s="12"/>
      <c r="BR999" s="12"/>
      <c r="BS999" s="12"/>
      <c r="BT999" s="12"/>
      <c r="BU999" s="12"/>
      <c r="BV999" s="12"/>
      <c r="BW999" s="12"/>
      <c r="BX999" s="12"/>
      <c r="BY999" s="12"/>
      <c r="BZ999" s="12"/>
      <c r="CA999" s="12"/>
      <c r="CB999" s="12"/>
      <c r="CC999" s="12"/>
      <c r="CD999" s="12"/>
      <c r="CE999" s="12"/>
    </row>
    <row r="1000" spans="1:83" ht="14.2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  <c r="BC1000" s="12"/>
      <c r="BD1000" s="12"/>
      <c r="BE1000" s="12"/>
      <c r="BF1000" s="12"/>
      <c r="BG1000" s="12"/>
      <c r="BH1000" s="12"/>
      <c r="BI1000" s="12"/>
      <c r="BJ1000" s="12"/>
      <c r="BK1000" s="12"/>
      <c r="BL1000" s="12"/>
      <c r="BM1000" s="12"/>
      <c r="BN1000" s="12"/>
      <c r="BO1000" s="12"/>
      <c r="BP1000" s="12"/>
      <c r="BQ1000" s="12"/>
      <c r="BR1000" s="12"/>
      <c r="BS1000" s="12"/>
      <c r="BT1000" s="12"/>
      <c r="BU1000" s="12"/>
      <c r="BV1000" s="12"/>
      <c r="BW1000" s="12"/>
      <c r="BX1000" s="12"/>
      <c r="BY1000" s="12"/>
      <c r="BZ1000" s="12"/>
      <c r="CA1000" s="12"/>
      <c r="CB1000" s="12"/>
      <c r="CC1000" s="12"/>
      <c r="CD1000" s="12"/>
      <c r="CE1000" s="12"/>
    </row>
    <row r="1001" spans="1:83" ht="14.25" customHeight="1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2"/>
      <c r="AX1001" s="12"/>
      <c r="AY1001" s="12"/>
      <c r="AZ1001" s="12"/>
      <c r="BA1001" s="12"/>
      <c r="BB1001" s="12"/>
      <c r="BC1001" s="12"/>
      <c r="BD1001" s="12"/>
      <c r="BE1001" s="12"/>
      <c r="BF1001" s="12"/>
      <c r="BG1001" s="12"/>
      <c r="BH1001" s="12"/>
      <c r="BI1001" s="12"/>
      <c r="BJ1001" s="12"/>
      <c r="BK1001" s="12"/>
      <c r="BL1001" s="12"/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</row>
    <row r="1002" spans="1:83" ht="14.25" customHeight="1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2"/>
      <c r="AX1002" s="12"/>
      <c r="AY1002" s="12"/>
      <c r="AZ1002" s="12"/>
      <c r="BA1002" s="12"/>
      <c r="BB1002" s="12"/>
      <c r="BC1002" s="12"/>
      <c r="BD1002" s="12"/>
      <c r="BE1002" s="12"/>
      <c r="BF1002" s="12"/>
      <c r="BG1002" s="12"/>
      <c r="BH1002" s="12"/>
      <c r="BI1002" s="12"/>
      <c r="BJ1002" s="12"/>
      <c r="BK1002" s="12"/>
      <c r="BL1002" s="12"/>
      <c r="BM1002" s="12"/>
      <c r="BN1002" s="12"/>
      <c r="BO1002" s="12"/>
      <c r="BP1002" s="12"/>
      <c r="BQ1002" s="12"/>
      <c r="BR1002" s="12"/>
      <c r="BS1002" s="12"/>
      <c r="BT1002" s="12"/>
      <c r="BU1002" s="12"/>
      <c r="BV1002" s="12"/>
      <c r="BW1002" s="12"/>
      <c r="BX1002" s="12"/>
      <c r="BY1002" s="12"/>
      <c r="BZ1002" s="12"/>
      <c r="CA1002" s="12"/>
      <c r="CB1002" s="12"/>
      <c r="CC1002" s="12"/>
      <c r="CD1002" s="12"/>
      <c r="CE1002" s="12"/>
    </row>
    <row r="1003" spans="1:83" ht="14.25" customHeight="1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2"/>
      <c r="AX1003" s="12"/>
      <c r="AY1003" s="12"/>
      <c r="AZ1003" s="12"/>
      <c r="BA1003" s="12"/>
      <c r="BB1003" s="12"/>
      <c r="BC1003" s="12"/>
      <c r="BD1003" s="12"/>
      <c r="BE1003" s="12"/>
      <c r="BF1003" s="12"/>
      <c r="BG1003" s="12"/>
      <c r="BH1003" s="12"/>
      <c r="BI1003" s="12"/>
      <c r="BJ1003" s="12"/>
      <c r="BK1003" s="12"/>
      <c r="BL1003" s="12"/>
      <c r="BM1003" s="12"/>
      <c r="BN1003" s="12"/>
      <c r="BO1003" s="12"/>
      <c r="BP1003" s="12"/>
      <c r="BQ1003" s="12"/>
      <c r="BR1003" s="12"/>
      <c r="BS1003" s="12"/>
      <c r="BT1003" s="12"/>
      <c r="BU1003" s="12"/>
      <c r="BV1003" s="12"/>
      <c r="BW1003" s="12"/>
      <c r="BX1003" s="12"/>
      <c r="BY1003" s="12"/>
      <c r="BZ1003" s="12"/>
      <c r="CA1003" s="12"/>
      <c r="CB1003" s="12"/>
      <c r="CC1003" s="12"/>
      <c r="CD1003" s="12"/>
      <c r="CE1003" s="12"/>
    </row>
    <row r="1004" spans="1:83" ht="14.25" customHeight="1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2"/>
      <c r="BD1004" s="12"/>
      <c r="BE1004" s="12"/>
      <c r="BF1004" s="12"/>
      <c r="BG1004" s="12"/>
      <c r="BH1004" s="12"/>
      <c r="BI1004" s="12"/>
      <c r="BJ1004" s="12"/>
      <c r="BK1004" s="12"/>
      <c r="BL1004" s="12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2"/>
      <c r="BY1004" s="12"/>
      <c r="BZ1004" s="12"/>
      <c r="CA1004" s="12"/>
      <c r="CB1004" s="12"/>
      <c r="CC1004" s="12"/>
      <c r="CD1004" s="12"/>
      <c r="CE1004" s="12"/>
    </row>
    <row r="1005" spans="1:83" ht="14.25" customHeight="1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2"/>
      <c r="AX1005" s="12"/>
      <c r="AY1005" s="12"/>
      <c r="AZ1005" s="12"/>
      <c r="BA1005" s="12"/>
      <c r="BB1005" s="12"/>
      <c r="BC1005" s="12"/>
      <c r="BD1005" s="12"/>
      <c r="BE1005" s="12"/>
      <c r="BF1005" s="12"/>
      <c r="BG1005" s="12"/>
      <c r="BH1005" s="12"/>
      <c r="BI1005" s="12"/>
      <c r="BJ1005" s="12"/>
      <c r="BK1005" s="12"/>
      <c r="BL1005" s="12"/>
      <c r="BM1005" s="12"/>
      <c r="BN1005" s="12"/>
      <c r="BO1005" s="12"/>
      <c r="BP1005" s="12"/>
      <c r="BQ1005" s="12"/>
      <c r="BR1005" s="12"/>
      <c r="BS1005" s="12"/>
      <c r="BT1005" s="12"/>
      <c r="BU1005" s="12"/>
      <c r="BV1005" s="12"/>
      <c r="BW1005" s="12"/>
      <c r="BX1005" s="12"/>
      <c r="BY1005" s="12"/>
      <c r="BZ1005" s="12"/>
      <c r="CA1005" s="12"/>
      <c r="CB1005" s="12"/>
      <c r="CC1005" s="12"/>
      <c r="CD1005" s="12"/>
      <c r="CE1005" s="12"/>
    </row>
    <row r="1006" spans="1:83" ht="14.25" customHeight="1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2"/>
      <c r="AX1006" s="12"/>
      <c r="AY1006" s="12"/>
      <c r="AZ1006" s="12"/>
      <c r="BA1006" s="12"/>
      <c r="BB1006" s="12"/>
      <c r="BC1006" s="12"/>
      <c r="BD1006" s="12"/>
      <c r="BE1006" s="12"/>
      <c r="BF1006" s="12"/>
      <c r="BG1006" s="12"/>
      <c r="BH1006" s="12"/>
      <c r="BI1006" s="12"/>
      <c r="BJ1006" s="12"/>
      <c r="BK1006" s="12"/>
      <c r="BL1006" s="12"/>
      <c r="BM1006" s="12"/>
      <c r="BN1006" s="12"/>
      <c r="BO1006" s="12"/>
      <c r="BP1006" s="12"/>
      <c r="BQ1006" s="12"/>
      <c r="BR1006" s="12"/>
      <c r="BS1006" s="12"/>
      <c r="BT1006" s="12"/>
      <c r="BU1006" s="12"/>
      <c r="BV1006" s="12"/>
      <c r="BW1006" s="12"/>
      <c r="BX1006" s="12"/>
      <c r="BY1006" s="12"/>
      <c r="BZ1006" s="12"/>
      <c r="CA1006" s="12"/>
      <c r="CB1006" s="12"/>
      <c r="CC1006" s="12"/>
      <c r="CD1006" s="12"/>
      <c r="CE1006" s="12"/>
    </row>
    <row r="1007" spans="1:83" ht="14.25" customHeight="1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2"/>
      <c r="AX1007" s="12"/>
      <c r="AY1007" s="12"/>
      <c r="AZ1007" s="12"/>
      <c r="BA1007" s="12"/>
      <c r="BB1007" s="12"/>
      <c r="BC1007" s="12"/>
      <c r="BD1007" s="12"/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/>
      <c r="BT1007" s="12"/>
      <c r="BU1007" s="12"/>
      <c r="BV1007" s="12"/>
      <c r="BW1007" s="12"/>
      <c r="BX1007" s="12"/>
      <c r="BY1007" s="12"/>
      <c r="BZ1007" s="12"/>
      <c r="CA1007" s="12"/>
      <c r="CB1007" s="12"/>
      <c r="CC1007" s="12"/>
      <c r="CD1007" s="12"/>
      <c r="CE1007" s="12"/>
    </row>
    <row r="1008" spans="1:83" ht="14.25" customHeight="1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2"/>
      <c r="AX1008" s="12"/>
      <c r="AY1008" s="12"/>
      <c r="AZ1008" s="12"/>
      <c r="BA1008" s="12"/>
      <c r="BB1008" s="12"/>
      <c r="BC1008" s="12"/>
      <c r="BD1008" s="12"/>
      <c r="BE1008" s="12"/>
      <c r="BF1008" s="12"/>
      <c r="BG1008" s="12"/>
      <c r="BH1008" s="12"/>
      <c r="BI1008" s="12"/>
      <c r="BJ1008" s="12"/>
      <c r="BK1008" s="12"/>
      <c r="BL1008" s="12"/>
      <c r="BM1008" s="12"/>
      <c r="BN1008" s="12"/>
      <c r="BO1008" s="12"/>
      <c r="BP1008" s="12"/>
      <c r="BQ1008" s="12"/>
      <c r="BR1008" s="12"/>
      <c r="BS1008" s="12"/>
      <c r="BT1008" s="12"/>
      <c r="BU1008" s="12"/>
      <c r="BV1008" s="12"/>
      <c r="BW1008" s="12"/>
      <c r="BX1008" s="12"/>
      <c r="BY1008" s="12"/>
      <c r="BZ1008" s="12"/>
      <c r="CA1008" s="12"/>
      <c r="CB1008" s="12"/>
      <c r="CC1008" s="12"/>
      <c r="CD1008" s="12"/>
      <c r="CE1008" s="12"/>
    </row>
    <row r="1009" spans="1:83" ht="14.25" customHeight="1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2"/>
      <c r="AX1009" s="12"/>
      <c r="AY1009" s="12"/>
      <c r="AZ1009" s="12"/>
      <c r="BA1009" s="12"/>
      <c r="BB1009" s="12"/>
      <c r="BC1009" s="12"/>
      <c r="BD1009" s="12"/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/>
      <c r="BP1009" s="12"/>
      <c r="BQ1009" s="12"/>
      <c r="BR1009" s="12"/>
      <c r="BS1009" s="12"/>
      <c r="BT1009" s="12"/>
      <c r="BU1009" s="12"/>
      <c r="BV1009" s="12"/>
      <c r="BW1009" s="12"/>
      <c r="BX1009" s="12"/>
      <c r="BY1009" s="12"/>
      <c r="BZ1009" s="12"/>
      <c r="CA1009" s="12"/>
      <c r="CB1009" s="12"/>
      <c r="CC1009" s="12"/>
      <c r="CD1009" s="12"/>
      <c r="CE1009" s="12"/>
    </row>
    <row r="1010" spans="1:83" ht="14.25" customHeight="1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2"/>
      <c r="AX1010" s="12"/>
      <c r="AY1010" s="12"/>
      <c r="AZ1010" s="12"/>
      <c r="BA1010" s="12"/>
      <c r="BB1010" s="12"/>
      <c r="BC1010" s="12"/>
      <c r="BD1010" s="12"/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/>
      <c r="BP1010" s="12"/>
      <c r="BQ1010" s="12"/>
      <c r="BR1010" s="12"/>
      <c r="BS1010" s="12"/>
      <c r="BT1010" s="12"/>
      <c r="BU1010" s="12"/>
      <c r="BV1010" s="12"/>
      <c r="BW1010" s="12"/>
      <c r="BX1010" s="12"/>
      <c r="BY1010" s="12"/>
      <c r="BZ1010" s="12"/>
      <c r="CA1010" s="12"/>
      <c r="CB1010" s="12"/>
      <c r="CC1010" s="12"/>
      <c r="CD1010" s="12"/>
      <c r="CE1010" s="12"/>
    </row>
    <row r="1011" spans="1:83" ht="14.25" customHeight="1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2"/>
      <c r="AX1011" s="12"/>
      <c r="AY1011" s="12"/>
      <c r="AZ1011" s="12"/>
      <c r="BA1011" s="12"/>
      <c r="BB1011" s="12"/>
      <c r="BC1011" s="12"/>
      <c r="BD1011" s="12"/>
      <c r="BE1011" s="12"/>
      <c r="BF1011" s="12"/>
      <c r="BG1011" s="12"/>
      <c r="BH1011" s="12"/>
      <c r="BI1011" s="12"/>
      <c r="BJ1011" s="12"/>
      <c r="BK1011" s="12"/>
      <c r="BL1011" s="12"/>
      <c r="BM1011" s="12"/>
      <c r="BN1011" s="12"/>
      <c r="BO1011" s="12"/>
      <c r="BP1011" s="12"/>
      <c r="BQ1011" s="12"/>
      <c r="BR1011" s="12"/>
      <c r="BS1011" s="12"/>
      <c r="BT1011" s="12"/>
      <c r="BU1011" s="12"/>
      <c r="BV1011" s="12"/>
      <c r="BW1011" s="12"/>
      <c r="BX1011" s="12"/>
      <c r="BY1011" s="12"/>
      <c r="BZ1011" s="12"/>
      <c r="CA1011" s="12"/>
      <c r="CB1011" s="12"/>
      <c r="CC1011" s="12"/>
      <c r="CD1011" s="12"/>
      <c r="CE1011" s="12"/>
    </row>
    <row r="1012" spans="1:83" ht="14.25" customHeight="1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2"/>
      <c r="AX1012" s="12"/>
      <c r="AY1012" s="12"/>
      <c r="AZ1012" s="12"/>
      <c r="BA1012" s="12"/>
      <c r="BB1012" s="12"/>
      <c r="BC1012" s="12"/>
      <c r="BD1012" s="12"/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/>
      <c r="BP1012" s="12"/>
      <c r="BQ1012" s="12"/>
      <c r="BR1012" s="12"/>
      <c r="BS1012" s="12"/>
      <c r="BT1012" s="12"/>
      <c r="BU1012" s="12"/>
      <c r="BV1012" s="12"/>
      <c r="BW1012" s="12"/>
      <c r="BX1012" s="12"/>
      <c r="BY1012" s="12"/>
      <c r="BZ1012" s="12"/>
      <c r="CA1012" s="12"/>
      <c r="CB1012" s="12"/>
      <c r="CC1012" s="12"/>
      <c r="CD1012" s="12"/>
      <c r="CE1012" s="12"/>
    </row>
    <row r="1013" spans="1:83" ht="14.25" customHeight="1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2"/>
      <c r="AX1013" s="12"/>
      <c r="AY1013" s="12"/>
      <c r="AZ1013" s="12"/>
      <c r="BA1013" s="12"/>
      <c r="BB1013" s="12"/>
      <c r="BC1013" s="12"/>
      <c r="BD1013" s="12"/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/>
      <c r="BW1013" s="12"/>
      <c r="BX1013" s="12"/>
      <c r="BY1013" s="12"/>
      <c r="BZ1013" s="12"/>
      <c r="CA1013" s="12"/>
      <c r="CB1013" s="12"/>
      <c r="CC1013" s="12"/>
      <c r="CD1013" s="12"/>
      <c r="CE1013" s="12"/>
    </row>
    <row r="1014" spans="1:83" ht="14.25" customHeight="1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2"/>
      <c r="AX1014" s="12"/>
      <c r="AY1014" s="12"/>
      <c r="AZ1014" s="12"/>
      <c r="BA1014" s="12"/>
      <c r="BB1014" s="12"/>
      <c r="BC1014" s="12"/>
      <c r="BD1014" s="12"/>
      <c r="BE1014" s="12"/>
      <c r="BF1014" s="12"/>
      <c r="BG1014" s="12"/>
      <c r="BH1014" s="12"/>
      <c r="BI1014" s="12"/>
      <c r="BJ1014" s="12"/>
      <c r="BK1014" s="12"/>
      <c r="BL1014" s="12"/>
      <c r="BM1014" s="12"/>
      <c r="BN1014" s="12"/>
      <c r="BO1014" s="12"/>
      <c r="BP1014" s="12"/>
      <c r="BQ1014" s="12"/>
      <c r="BR1014" s="12"/>
      <c r="BS1014" s="12"/>
      <c r="BT1014" s="12"/>
      <c r="BU1014" s="12"/>
      <c r="BV1014" s="12"/>
      <c r="BW1014" s="12"/>
      <c r="BX1014" s="12"/>
      <c r="BY1014" s="12"/>
      <c r="BZ1014" s="12"/>
      <c r="CA1014" s="12"/>
      <c r="CB1014" s="12"/>
      <c r="CC1014" s="12"/>
      <c r="CD1014" s="12"/>
      <c r="CE1014" s="12"/>
    </row>
    <row r="1015" spans="1:83" ht="14.25" customHeight="1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2"/>
      <c r="AX1015" s="12"/>
      <c r="AY1015" s="12"/>
      <c r="AZ1015" s="12"/>
      <c r="BA1015" s="12"/>
      <c r="BB1015" s="12"/>
      <c r="BC1015" s="12"/>
      <c r="BD1015" s="12"/>
      <c r="BE1015" s="12"/>
      <c r="BF1015" s="12"/>
      <c r="BG1015" s="12"/>
      <c r="BH1015" s="12"/>
      <c r="BI1015" s="12"/>
      <c r="BJ1015" s="12"/>
      <c r="BK1015" s="12"/>
      <c r="BL1015" s="12"/>
      <c r="BM1015" s="12"/>
      <c r="BN1015" s="12"/>
      <c r="BO1015" s="12"/>
      <c r="BP1015" s="12"/>
      <c r="BQ1015" s="12"/>
      <c r="BR1015" s="12"/>
      <c r="BS1015" s="12"/>
      <c r="BT1015" s="12"/>
      <c r="BU1015" s="12"/>
      <c r="BV1015" s="12"/>
      <c r="BW1015" s="12"/>
      <c r="BX1015" s="12"/>
      <c r="BY1015" s="12"/>
      <c r="BZ1015" s="12"/>
      <c r="CA1015" s="12"/>
      <c r="CB1015" s="12"/>
      <c r="CC1015" s="12"/>
      <c r="CD1015" s="12"/>
      <c r="CE1015" s="12"/>
    </row>
    <row r="1016" spans="1:83" ht="14.25" customHeight="1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2"/>
      <c r="AX1016" s="12"/>
      <c r="AY1016" s="12"/>
      <c r="AZ1016" s="12"/>
      <c r="BA1016" s="12"/>
      <c r="BB1016" s="12"/>
      <c r="BC1016" s="12"/>
      <c r="BD1016" s="12"/>
      <c r="BE1016" s="12"/>
      <c r="BF1016" s="12"/>
      <c r="BG1016" s="12"/>
      <c r="BH1016" s="12"/>
      <c r="BI1016" s="12"/>
      <c r="BJ1016" s="12"/>
      <c r="BK1016" s="12"/>
      <c r="BL1016" s="12"/>
      <c r="BM1016" s="12"/>
      <c r="BN1016" s="12"/>
      <c r="BO1016" s="12"/>
      <c r="BP1016" s="12"/>
      <c r="BQ1016" s="12"/>
      <c r="BR1016" s="12"/>
      <c r="BS1016" s="12"/>
      <c r="BT1016" s="12"/>
      <c r="BU1016" s="12"/>
      <c r="BV1016" s="12"/>
      <c r="BW1016" s="12"/>
      <c r="BX1016" s="12"/>
      <c r="BY1016" s="12"/>
      <c r="BZ1016" s="12"/>
      <c r="CA1016" s="12"/>
      <c r="CB1016" s="12"/>
      <c r="CC1016" s="12"/>
      <c r="CD1016" s="12"/>
      <c r="CE1016" s="12"/>
    </row>
    <row r="1017" spans="1:83" ht="14.25" customHeight="1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2"/>
      <c r="AX1017" s="12"/>
      <c r="AY1017" s="12"/>
      <c r="AZ1017" s="12"/>
      <c r="BA1017" s="12"/>
      <c r="BB1017" s="12"/>
      <c r="BC1017" s="12"/>
      <c r="BD1017" s="12"/>
      <c r="BE1017" s="12"/>
      <c r="BF1017" s="12"/>
      <c r="BG1017" s="12"/>
      <c r="BH1017" s="12"/>
      <c r="BI1017" s="12"/>
      <c r="BJ1017" s="12"/>
      <c r="BK1017" s="12"/>
      <c r="BL1017" s="12"/>
      <c r="BM1017" s="12"/>
      <c r="BN1017" s="12"/>
      <c r="BO1017" s="12"/>
      <c r="BP1017" s="12"/>
      <c r="BQ1017" s="12"/>
      <c r="BR1017" s="12"/>
      <c r="BS1017" s="12"/>
      <c r="BT1017" s="12"/>
      <c r="BU1017" s="12"/>
      <c r="BV1017" s="12"/>
      <c r="BW1017" s="12"/>
      <c r="BX1017" s="12"/>
      <c r="BY1017" s="12"/>
      <c r="BZ1017" s="12"/>
      <c r="CA1017" s="12"/>
      <c r="CB1017" s="12"/>
      <c r="CC1017" s="12"/>
      <c r="CD1017" s="12"/>
      <c r="CE1017" s="12"/>
    </row>
    <row r="1018" spans="1:83" ht="14.25" customHeight="1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2"/>
      <c r="AX1018" s="12"/>
      <c r="AY1018" s="12"/>
      <c r="AZ1018" s="12"/>
      <c r="BA1018" s="12"/>
      <c r="BB1018" s="12"/>
      <c r="BC1018" s="12"/>
      <c r="BD1018" s="12"/>
      <c r="BE1018" s="12"/>
      <c r="BF1018" s="12"/>
      <c r="BG1018" s="12"/>
      <c r="BH1018" s="12"/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2"/>
      <c r="BW1018" s="12"/>
      <c r="BX1018" s="12"/>
      <c r="BY1018" s="12"/>
      <c r="BZ1018" s="12"/>
      <c r="CA1018" s="12"/>
      <c r="CB1018" s="12"/>
      <c r="CC1018" s="12"/>
      <c r="CD1018" s="12"/>
      <c r="CE1018" s="12"/>
    </row>
    <row r="1019" spans="1:83" ht="14.25" customHeight="1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2"/>
      <c r="AX1019" s="12"/>
      <c r="AY1019" s="12"/>
      <c r="AZ1019" s="12"/>
      <c r="BA1019" s="12"/>
      <c r="BB1019" s="12"/>
      <c r="BC1019" s="12"/>
      <c r="BD1019" s="12"/>
      <c r="BE1019" s="12"/>
      <c r="BF1019" s="12"/>
      <c r="BG1019" s="12"/>
      <c r="BH1019" s="12"/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/>
      <c r="BW1019" s="12"/>
      <c r="BX1019" s="12"/>
      <c r="BY1019" s="12"/>
      <c r="BZ1019" s="12"/>
      <c r="CA1019" s="12"/>
      <c r="CB1019" s="12"/>
      <c r="CC1019" s="12"/>
      <c r="CD1019" s="12"/>
      <c r="CE1019" s="12"/>
    </row>
    <row r="1020" spans="1:83" ht="14.25" customHeight="1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2"/>
      <c r="AX1020" s="12"/>
      <c r="AY1020" s="12"/>
      <c r="AZ1020" s="12"/>
      <c r="BA1020" s="12"/>
      <c r="BB1020" s="12"/>
      <c r="BC1020" s="12"/>
      <c r="BD1020" s="12"/>
      <c r="BE1020" s="12"/>
      <c r="BF1020" s="12"/>
      <c r="BG1020" s="12"/>
      <c r="BH1020" s="12"/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/>
      <c r="BW1020" s="12"/>
      <c r="BX1020" s="12"/>
      <c r="BY1020" s="12"/>
      <c r="BZ1020" s="12"/>
      <c r="CA1020" s="12"/>
      <c r="CB1020" s="12"/>
      <c r="CC1020" s="12"/>
      <c r="CD1020" s="12"/>
      <c r="CE1020" s="12"/>
    </row>
    <row r="1021" spans="1:83" ht="14.25" customHeight="1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2"/>
      <c r="AX1021" s="12"/>
      <c r="AY1021" s="12"/>
      <c r="AZ1021" s="12"/>
      <c r="BA1021" s="12"/>
      <c r="BB1021" s="12"/>
      <c r="BC1021" s="12"/>
      <c r="BD1021" s="12"/>
      <c r="BE1021" s="12"/>
      <c r="BF1021" s="12"/>
      <c r="BG1021" s="12"/>
      <c r="BH1021" s="12"/>
      <c r="BI1021" s="12"/>
      <c r="BJ1021" s="12"/>
      <c r="BK1021" s="12"/>
      <c r="BL1021" s="12"/>
      <c r="BM1021" s="12"/>
      <c r="BN1021" s="12"/>
      <c r="BO1021" s="12"/>
      <c r="BP1021" s="12"/>
      <c r="BQ1021" s="12"/>
      <c r="BR1021" s="12"/>
      <c r="BS1021" s="12"/>
      <c r="BT1021" s="12"/>
      <c r="BU1021" s="12"/>
      <c r="BV1021" s="12"/>
      <c r="BW1021" s="12"/>
      <c r="BX1021" s="12"/>
      <c r="BY1021" s="12"/>
      <c r="BZ1021" s="12"/>
      <c r="CA1021" s="12"/>
      <c r="CB1021" s="12"/>
      <c r="CC1021" s="12"/>
      <c r="CD1021" s="12"/>
      <c r="CE1021" s="12"/>
    </row>
    <row r="1022" spans="1:83" ht="14.25" customHeight="1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2"/>
      <c r="AX1022" s="12"/>
      <c r="AY1022" s="12"/>
      <c r="AZ1022" s="12"/>
      <c r="BA1022" s="12"/>
      <c r="BB1022" s="12"/>
      <c r="BC1022" s="12"/>
      <c r="BD1022" s="12"/>
      <c r="BE1022" s="12"/>
      <c r="BF1022" s="12"/>
      <c r="BG1022" s="12"/>
      <c r="BH1022" s="12"/>
      <c r="BI1022" s="12"/>
      <c r="BJ1022" s="12"/>
      <c r="BK1022" s="12"/>
      <c r="BL1022" s="12"/>
      <c r="BM1022" s="12"/>
      <c r="BN1022" s="12"/>
      <c r="BO1022" s="12"/>
      <c r="BP1022" s="12"/>
      <c r="BQ1022" s="12"/>
      <c r="BR1022" s="12"/>
      <c r="BS1022" s="12"/>
      <c r="BT1022" s="12"/>
      <c r="BU1022" s="12"/>
      <c r="BV1022" s="12"/>
      <c r="BW1022" s="12"/>
      <c r="BX1022" s="12"/>
      <c r="BY1022" s="12"/>
      <c r="BZ1022" s="12"/>
      <c r="CA1022" s="12"/>
      <c r="CB1022" s="12"/>
      <c r="CC1022" s="12"/>
      <c r="CD1022" s="12"/>
      <c r="CE1022" s="12"/>
    </row>
    <row r="1023" spans="1:83" ht="14.25" customHeight="1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2"/>
      <c r="AX1023" s="12"/>
      <c r="AY1023" s="12"/>
      <c r="AZ1023" s="12"/>
      <c r="BA1023" s="12"/>
      <c r="BB1023" s="12"/>
      <c r="BC1023" s="12"/>
      <c r="BD1023" s="12"/>
      <c r="BE1023" s="12"/>
      <c r="BF1023" s="12"/>
      <c r="BG1023" s="12"/>
      <c r="BH1023" s="12"/>
      <c r="BI1023" s="12"/>
      <c r="BJ1023" s="12"/>
      <c r="BK1023" s="12"/>
      <c r="BL1023" s="12"/>
      <c r="BM1023" s="12"/>
      <c r="BN1023" s="12"/>
      <c r="BO1023" s="12"/>
      <c r="BP1023" s="12"/>
      <c r="BQ1023" s="12"/>
      <c r="BR1023" s="12"/>
      <c r="BS1023" s="12"/>
      <c r="BT1023" s="12"/>
      <c r="BU1023" s="12"/>
      <c r="BV1023" s="12"/>
      <c r="BW1023" s="12"/>
      <c r="BX1023" s="12"/>
      <c r="BY1023" s="12"/>
      <c r="BZ1023" s="12"/>
      <c r="CA1023" s="12"/>
      <c r="CB1023" s="12"/>
      <c r="CC1023" s="12"/>
      <c r="CD1023" s="12"/>
      <c r="CE1023" s="12"/>
    </row>
    <row r="1024" spans="1:83" ht="14.25" customHeight="1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2"/>
      <c r="AX1024" s="12"/>
      <c r="AY1024" s="12"/>
      <c r="AZ1024" s="12"/>
      <c r="BA1024" s="12"/>
      <c r="BB1024" s="12"/>
      <c r="BC1024" s="12"/>
      <c r="BD1024" s="12"/>
      <c r="BE1024" s="12"/>
      <c r="BF1024" s="12"/>
      <c r="BG1024" s="12"/>
      <c r="BH1024" s="12"/>
      <c r="BI1024" s="12"/>
      <c r="BJ1024" s="12"/>
      <c r="BK1024" s="12"/>
      <c r="BL1024" s="12"/>
      <c r="BM1024" s="12"/>
      <c r="BN1024" s="12"/>
      <c r="BO1024" s="12"/>
      <c r="BP1024" s="12"/>
      <c r="BQ1024" s="12"/>
      <c r="BR1024" s="12"/>
      <c r="BS1024" s="12"/>
      <c r="BT1024" s="12"/>
      <c r="BU1024" s="12"/>
      <c r="BV1024" s="12"/>
      <c r="BW1024" s="12"/>
      <c r="BX1024" s="12"/>
      <c r="BY1024" s="12"/>
      <c r="BZ1024" s="12"/>
      <c r="CA1024" s="12"/>
      <c r="CB1024" s="12"/>
      <c r="CC1024" s="12"/>
      <c r="CD1024" s="12"/>
      <c r="CE1024" s="12"/>
    </row>
    <row r="1025" spans="1:83" ht="14.25" customHeight="1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2"/>
      <c r="AX1025" s="12"/>
      <c r="AY1025" s="12"/>
      <c r="AZ1025" s="12"/>
      <c r="BA1025" s="12"/>
      <c r="BB1025" s="12"/>
      <c r="BC1025" s="12"/>
      <c r="BD1025" s="12"/>
      <c r="BE1025" s="12"/>
      <c r="BF1025" s="12"/>
      <c r="BG1025" s="12"/>
      <c r="BH1025" s="12"/>
      <c r="BI1025" s="12"/>
      <c r="BJ1025" s="12"/>
      <c r="BK1025" s="12"/>
      <c r="BL1025" s="12"/>
      <c r="BM1025" s="12"/>
      <c r="BN1025" s="12"/>
      <c r="BO1025" s="12"/>
      <c r="BP1025" s="12"/>
      <c r="BQ1025" s="12"/>
      <c r="BR1025" s="12"/>
      <c r="BS1025" s="12"/>
      <c r="BT1025" s="12"/>
      <c r="BU1025" s="12"/>
      <c r="BV1025" s="12"/>
      <c r="BW1025" s="12"/>
      <c r="BX1025" s="12"/>
      <c r="BY1025" s="12"/>
      <c r="BZ1025" s="12"/>
      <c r="CA1025" s="12"/>
      <c r="CB1025" s="12"/>
      <c r="CC1025" s="12"/>
      <c r="CD1025" s="12"/>
      <c r="CE1025" s="12"/>
    </row>
    <row r="1026" spans="1:83" ht="14.25" customHeight="1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2"/>
      <c r="AX1026" s="12"/>
      <c r="AY1026" s="12"/>
      <c r="AZ1026" s="12"/>
      <c r="BA1026" s="12"/>
      <c r="BB1026" s="12"/>
      <c r="BC1026" s="12"/>
      <c r="BD1026" s="12"/>
      <c r="BE1026" s="12"/>
      <c r="BF1026" s="12"/>
      <c r="BG1026" s="12"/>
      <c r="BH1026" s="12"/>
      <c r="BI1026" s="12"/>
      <c r="BJ1026" s="12"/>
      <c r="BK1026" s="12"/>
      <c r="BL1026" s="12"/>
      <c r="BM1026" s="12"/>
      <c r="BN1026" s="12"/>
      <c r="BO1026" s="12"/>
      <c r="BP1026" s="12"/>
      <c r="BQ1026" s="12"/>
      <c r="BR1026" s="12"/>
      <c r="BS1026" s="12"/>
      <c r="BT1026" s="12"/>
      <c r="BU1026" s="12"/>
      <c r="BV1026" s="12"/>
      <c r="BW1026" s="12"/>
      <c r="BX1026" s="12"/>
      <c r="BY1026" s="12"/>
      <c r="BZ1026" s="12"/>
      <c r="CA1026" s="12"/>
      <c r="CB1026" s="12"/>
      <c r="CC1026" s="12"/>
      <c r="CD1026" s="12"/>
      <c r="CE1026" s="12"/>
    </row>
    <row r="1027" spans="1:83" ht="14.25" customHeight="1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2"/>
      <c r="AX1027" s="12"/>
      <c r="AY1027" s="12"/>
      <c r="AZ1027" s="12"/>
      <c r="BA1027" s="12"/>
      <c r="BB1027" s="12"/>
      <c r="BC1027" s="12"/>
      <c r="BD1027" s="12"/>
      <c r="BE1027" s="12"/>
      <c r="BF1027" s="12"/>
      <c r="BG1027" s="12"/>
      <c r="BH1027" s="12"/>
      <c r="BI1027" s="12"/>
      <c r="BJ1027" s="12"/>
      <c r="BK1027" s="12"/>
      <c r="BL1027" s="12"/>
      <c r="BM1027" s="12"/>
      <c r="BN1027" s="12"/>
      <c r="BO1027" s="12"/>
      <c r="BP1027" s="12"/>
      <c r="BQ1027" s="12"/>
      <c r="BR1027" s="12"/>
      <c r="BS1027" s="12"/>
      <c r="BT1027" s="12"/>
      <c r="BU1027" s="12"/>
      <c r="BV1027" s="12"/>
      <c r="BW1027" s="12"/>
      <c r="BX1027" s="12"/>
      <c r="BY1027" s="12"/>
      <c r="BZ1027" s="12"/>
      <c r="CA1027" s="12"/>
      <c r="CB1027" s="12"/>
      <c r="CC1027" s="12"/>
      <c r="CD1027" s="12"/>
      <c r="CE1027" s="12"/>
    </row>
    <row r="1028" spans="1:83" ht="14.25" customHeight="1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2"/>
      <c r="AX1028" s="12"/>
      <c r="AY1028" s="12"/>
      <c r="AZ1028" s="12"/>
      <c r="BA1028" s="12"/>
      <c r="BB1028" s="12"/>
      <c r="BC1028" s="12"/>
      <c r="BD1028" s="12"/>
      <c r="BE1028" s="12"/>
      <c r="BF1028" s="12"/>
      <c r="BG1028" s="12"/>
      <c r="BH1028" s="12"/>
      <c r="BI1028" s="12"/>
      <c r="BJ1028" s="12"/>
      <c r="BK1028" s="12"/>
      <c r="BL1028" s="12"/>
      <c r="BM1028" s="12"/>
      <c r="BN1028" s="12"/>
      <c r="BO1028" s="12"/>
      <c r="BP1028" s="12"/>
      <c r="BQ1028" s="12"/>
      <c r="BR1028" s="12"/>
      <c r="BS1028" s="12"/>
      <c r="BT1028" s="12"/>
      <c r="BU1028" s="12"/>
      <c r="BV1028" s="12"/>
      <c r="BW1028" s="12"/>
      <c r="BX1028" s="12"/>
      <c r="BY1028" s="12"/>
      <c r="BZ1028" s="12"/>
      <c r="CA1028" s="12"/>
      <c r="CB1028" s="12"/>
      <c r="CC1028" s="12"/>
      <c r="CD1028" s="12"/>
      <c r="CE1028" s="12"/>
    </row>
    <row r="1029" spans="1:83" ht="14.25" customHeight="1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12"/>
      <c r="BD1029" s="12"/>
      <c r="BE1029" s="12"/>
      <c r="BF1029" s="12"/>
      <c r="BG1029" s="12"/>
      <c r="BH1029" s="12"/>
      <c r="BI1029" s="12"/>
      <c r="BJ1029" s="12"/>
      <c r="BK1029" s="12"/>
      <c r="BL1029" s="12"/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12"/>
      <c r="BY1029" s="12"/>
      <c r="BZ1029" s="12"/>
      <c r="CA1029" s="12"/>
      <c r="CB1029" s="12"/>
      <c r="CC1029" s="12"/>
      <c r="CD1029" s="12"/>
      <c r="CE1029" s="12"/>
    </row>
    <row r="1030" spans="1:83" ht="14.25" customHeight="1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2"/>
      <c r="AX1030" s="12"/>
      <c r="AY1030" s="12"/>
      <c r="AZ1030" s="12"/>
      <c r="BA1030" s="12"/>
      <c r="BB1030" s="12"/>
      <c r="BC1030" s="12"/>
      <c r="BD1030" s="12"/>
      <c r="BE1030" s="12"/>
      <c r="BF1030" s="12"/>
      <c r="BG1030" s="12"/>
      <c r="BH1030" s="12"/>
      <c r="BI1030" s="12"/>
      <c r="BJ1030" s="12"/>
      <c r="BK1030" s="12"/>
      <c r="BL1030" s="12"/>
      <c r="BM1030" s="12"/>
      <c r="BN1030" s="12"/>
      <c r="BO1030" s="12"/>
      <c r="BP1030" s="12"/>
      <c r="BQ1030" s="12"/>
      <c r="BR1030" s="12"/>
      <c r="BS1030" s="12"/>
      <c r="BT1030" s="12"/>
      <c r="BU1030" s="12"/>
      <c r="BV1030" s="12"/>
      <c r="BW1030" s="12"/>
      <c r="BX1030" s="12"/>
      <c r="BY1030" s="12"/>
      <c r="BZ1030" s="12"/>
      <c r="CA1030" s="12"/>
      <c r="CB1030" s="12"/>
      <c r="CC1030" s="12"/>
      <c r="CD1030" s="12"/>
      <c r="CE1030" s="12"/>
    </row>
    <row r="1031" spans="1:83" ht="14.25" customHeight="1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2"/>
      <c r="AX1031" s="12"/>
      <c r="AY1031" s="12"/>
      <c r="AZ1031" s="12"/>
      <c r="BA1031" s="12"/>
      <c r="BB1031" s="12"/>
      <c r="BC1031" s="12"/>
      <c r="BD1031" s="12"/>
      <c r="BE1031" s="12"/>
      <c r="BF1031" s="12"/>
      <c r="BG1031" s="12"/>
      <c r="BH1031" s="12"/>
      <c r="BI1031" s="12"/>
      <c r="BJ1031" s="12"/>
      <c r="BK1031" s="12"/>
      <c r="BL1031" s="12"/>
      <c r="BM1031" s="12"/>
      <c r="BN1031" s="12"/>
      <c r="BO1031" s="12"/>
      <c r="BP1031" s="12"/>
      <c r="BQ1031" s="12"/>
      <c r="BR1031" s="12"/>
      <c r="BS1031" s="12"/>
      <c r="BT1031" s="12"/>
      <c r="BU1031" s="12"/>
      <c r="BV1031" s="12"/>
      <c r="BW1031" s="12"/>
      <c r="BX1031" s="12"/>
      <c r="BY1031" s="12"/>
      <c r="BZ1031" s="12"/>
      <c r="CA1031" s="12"/>
      <c r="CB1031" s="12"/>
      <c r="CC1031" s="12"/>
      <c r="CD1031" s="12"/>
      <c r="CE1031" s="12"/>
    </row>
    <row r="1032" spans="1:83" ht="14.25" customHeight="1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2"/>
      <c r="AX1032" s="12"/>
      <c r="AY1032" s="12"/>
      <c r="AZ1032" s="12"/>
      <c r="BA1032" s="12"/>
      <c r="BB1032" s="12"/>
      <c r="BC1032" s="12"/>
      <c r="BD1032" s="12"/>
      <c r="BE1032" s="12"/>
      <c r="BF1032" s="12"/>
      <c r="BG1032" s="12"/>
      <c r="BH1032" s="12"/>
      <c r="BI1032" s="12"/>
      <c r="BJ1032" s="12"/>
      <c r="BK1032" s="12"/>
      <c r="BL1032" s="12"/>
      <c r="BM1032" s="12"/>
      <c r="BN1032" s="12"/>
      <c r="BO1032" s="12"/>
      <c r="BP1032" s="12"/>
      <c r="BQ1032" s="12"/>
      <c r="BR1032" s="12"/>
      <c r="BS1032" s="12"/>
      <c r="BT1032" s="12"/>
      <c r="BU1032" s="12"/>
      <c r="BV1032" s="12"/>
      <c r="BW1032" s="12"/>
      <c r="BX1032" s="12"/>
      <c r="BY1032" s="12"/>
      <c r="BZ1032" s="12"/>
      <c r="CA1032" s="12"/>
      <c r="CB1032" s="12"/>
      <c r="CC1032" s="12"/>
      <c r="CD1032" s="12"/>
      <c r="CE1032" s="12"/>
    </row>
    <row r="1033" spans="1:83" ht="14.25" customHeight="1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2"/>
      <c r="AX1033" s="12"/>
      <c r="AY1033" s="12"/>
      <c r="AZ1033" s="12"/>
      <c r="BA1033" s="12"/>
      <c r="BB1033" s="12"/>
      <c r="BC1033" s="12"/>
      <c r="BD1033" s="12"/>
      <c r="BE1033" s="12"/>
      <c r="BF1033" s="12"/>
      <c r="BG1033" s="12"/>
      <c r="BH1033" s="12"/>
      <c r="BI1033" s="12"/>
      <c r="BJ1033" s="12"/>
      <c r="BK1033" s="12"/>
      <c r="BL1033" s="12"/>
      <c r="BM1033" s="12"/>
      <c r="BN1033" s="12"/>
      <c r="BO1033" s="12"/>
      <c r="BP1033" s="12"/>
      <c r="BQ1033" s="12"/>
      <c r="BR1033" s="12"/>
      <c r="BS1033" s="12"/>
      <c r="BT1033" s="12"/>
      <c r="BU1033" s="12"/>
      <c r="BV1033" s="12"/>
      <c r="BW1033" s="12"/>
      <c r="BX1033" s="12"/>
      <c r="BY1033" s="12"/>
      <c r="BZ1033" s="12"/>
      <c r="CA1033" s="12"/>
      <c r="CB1033" s="12"/>
      <c r="CC1033" s="12"/>
      <c r="CD1033" s="12"/>
      <c r="CE1033" s="12"/>
    </row>
    <row r="1034" spans="1:83" ht="14.25" customHeight="1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2"/>
      <c r="AX1034" s="12"/>
      <c r="AY1034" s="12"/>
      <c r="AZ1034" s="12"/>
      <c r="BA1034" s="12"/>
      <c r="BB1034" s="12"/>
      <c r="BC1034" s="12"/>
      <c r="BD1034" s="12"/>
      <c r="BE1034" s="12"/>
      <c r="BF1034" s="12"/>
      <c r="BG1034" s="12"/>
      <c r="BH1034" s="12"/>
      <c r="BI1034" s="12"/>
      <c r="BJ1034" s="12"/>
      <c r="BK1034" s="12"/>
      <c r="BL1034" s="12"/>
      <c r="BM1034" s="12"/>
      <c r="BN1034" s="12"/>
      <c r="BO1034" s="12"/>
      <c r="BP1034" s="12"/>
      <c r="BQ1034" s="12"/>
      <c r="BR1034" s="12"/>
      <c r="BS1034" s="12"/>
      <c r="BT1034" s="12"/>
      <c r="BU1034" s="12"/>
      <c r="BV1034" s="12"/>
      <c r="BW1034" s="12"/>
      <c r="BX1034" s="12"/>
      <c r="BY1034" s="12"/>
      <c r="BZ1034" s="12"/>
      <c r="CA1034" s="12"/>
      <c r="CB1034" s="12"/>
      <c r="CC1034" s="12"/>
      <c r="CD1034" s="12"/>
      <c r="CE1034" s="12"/>
    </row>
    <row r="1035" spans="1:83" ht="14.25" customHeight="1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2"/>
      <c r="AX1035" s="12"/>
      <c r="AY1035" s="12"/>
      <c r="AZ1035" s="12"/>
      <c r="BA1035" s="12"/>
      <c r="BB1035" s="12"/>
      <c r="BC1035" s="12"/>
      <c r="BD1035" s="12"/>
      <c r="BE1035" s="12"/>
      <c r="BF1035" s="12"/>
      <c r="BG1035" s="12"/>
      <c r="BH1035" s="12"/>
      <c r="BI1035" s="12"/>
      <c r="BJ1035" s="12"/>
      <c r="BK1035" s="12"/>
      <c r="BL1035" s="12"/>
      <c r="BM1035" s="12"/>
      <c r="BN1035" s="12"/>
      <c r="BO1035" s="12"/>
      <c r="BP1035" s="12"/>
      <c r="BQ1035" s="12"/>
      <c r="BR1035" s="12"/>
      <c r="BS1035" s="12"/>
      <c r="BT1035" s="12"/>
      <c r="BU1035" s="12"/>
      <c r="BV1035" s="12"/>
      <c r="BW1035" s="12"/>
      <c r="BX1035" s="12"/>
      <c r="BY1035" s="12"/>
      <c r="BZ1035" s="12"/>
      <c r="CA1035" s="12"/>
      <c r="CB1035" s="12"/>
      <c r="CC1035" s="12"/>
      <c r="CD1035" s="12"/>
      <c r="CE1035" s="12"/>
    </row>
    <row r="1036" spans="1:83" ht="14.25" customHeight="1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2"/>
      <c r="AX1036" s="12"/>
      <c r="AY1036" s="12"/>
      <c r="AZ1036" s="12"/>
      <c r="BA1036" s="12"/>
      <c r="BB1036" s="12"/>
      <c r="BC1036" s="12"/>
      <c r="BD1036" s="12"/>
      <c r="BE1036" s="12"/>
      <c r="BF1036" s="12"/>
      <c r="BG1036" s="12"/>
      <c r="BH1036" s="12"/>
      <c r="BI1036" s="12"/>
      <c r="BJ1036" s="12"/>
      <c r="BK1036" s="12"/>
      <c r="BL1036" s="12"/>
      <c r="BM1036" s="12"/>
      <c r="BN1036" s="12"/>
      <c r="BO1036" s="12"/>
      <c r="BP1036" s="12"/>
      <c r="BQ1036" s="12"/>
      <c r="BR1036" s="12"/>
      <c r="BS1036" s="12"/>
      <c r="BT1036" s="12"/>
      <c r="BU1036" s="12"/>
      <c r="BV1036" s="12"/>
      <c r="BW1036" s="12"/>
      <c r="BX1036" s="12"/>
      <c r="BY1036" s="12"/>
      <c r="BZ1036" s="12"/>
      <c r="CA1036" s="12"/>
      <c r="CB1036" s="12"/>
      <c r="CC1036" s="12"/>
      <c r="CD1036" s="12"/>
      <c r="CE1036" s="12"/>
    </row>
    <row r="1037" spans="1:83" ht="14.25" customHeight="1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2"/>
      <c r="AX1037" s="12"/>
      <c r="AY1037" s="12"/>
      <c r="AZ1037" s="12"/>
      <c r="BA1037" s="12"/>
      <c r="BB1037" s="12"/>
      <c r="BC1037" s="12"/>
      <c r="BD1037" s="12"/>
      <c r="BE1037" s="12"/>
      <c r="BF1037" s="12"/>
      <c r="BG1037" s="12"/>
      <c r="BH1037" s="12"/>
      <c r="BI1037" s="12"/>
      <c r="BJ1037" s="12"/>
      <c r="BK1037" s="12"/>
      <c r="BL1037" s="12"/>
      <c r="BM1037" s="12"/>
      <c r="BN1037" s="12"/>
      <c r="BO1037" s="12"/>
      <c r="BP1037" s="12"/>
      <c r="BQ1037" s="12"/>
      <c r="BR1037" s="12"/>
      <c r="BS1037" s="12"/>
      <c r="BT1037" s="12"/>
      <c r="BU1037" s="12"/>
      <c r="BV1037" s="12"/>
      <c r="BW1037" s="12"/>
      <c r="BX1037" s="12"/>
      <c r="BY1037" s="12"/>
      <c r="BZ1037" s="12"/>
      <c r="CA1037" s="12"/>
      <c r="CB1037" s="12"/>
      <c r="CC1037" s="12"/>
      <c r="CD1037" s="12"/>
      <c r="CE1037" s="12"/>
    </row>
    <row r="1038" spans="1:83" ht="14.25" customHeight="1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2"/>
      <c r="AX1038" s="12"/>
      <c r="AY1038" s="12"/>
      <c r="AZ1038" s="12"/>
      <c r="BA1038" s="12"/>
      <c r="BB1038" s="12"/>
      <c r="BC1038" s="12"/>
      <c r="BD1038" s="12"/>
      <c r="BE1038" s="12"/>
      <c r="BF1038" s="12"/>
      <c r="BG1038" s="12"/>
      <c r="BH1038" s="12"/>
      <c r="BI1038" s="12"/>
      <c r="BJ1038" s="12"/>
      <c r="BK1038" s="12"/>
      <c r="BL1038" s="12"/>
      <c r="BM1038" s="12"/>
      <c r="BN1038" s="12"/>
      <c r="BO1038" s="12"/>
      <c r="BP1038" s="12"/>
      <c r="BQ1038" s="12"/>
      <c r="BR1038" s="12"/>
      <c r="BS1038" s="12"/>
      <c r="BT1038" s="12"/>
      <c r="BU1038" s="12"/>
      <c r="BV1038" s="12"/>
      <c r="BW1038" s="12"/>
      <c r="BX1038" s="12"/>
      <c r="BY1038" s="12"/>
      <c r="BZ1038" s="12"/>
      <c r="CA1038" s="12"/>
      <c r="CB1038" s="12"/>
      <c r="CC1038" s="12"/>
      <c r="CD1038" s="12"/>
      <c r="CE1038" s="12"/>
    </row>
    <row r="1039" spans="1:83" ht="14.25" customHeight="1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2"/>
      <c r="AX1039" s="12"/>
      <c r="AY1039" s="12"/>
      <c r="AZ1039" s="12"/>
      <c r="BA1039" s="12"/>
      <c r="BB1039" s="12"/>
      <c r="BC1039" s="12"/>
      <c r="BD1039" s="12"/>
      <c r="BE1039" s="12"/>
      <c r="BF1039" s="12"/>
      <c r="BG1039" s="12"/>
      <c r="BH1039" s="12"/>
      <c r="BI1039" s="12"/>
      <c r="BJ1039" s="12"/>
      <c r="BK1039" s="12"/>
      <c r="BL1039" s="12"/>
      <c r="BM1039" s="12"/>
      <c r="BN1039" s="12"/>
      <c r="BO1039" s="12"/>
      <c r="BP1039" s="12"/>
      <c r="BQ1039" s="12"/>
      <c r="BR1039" s="12"/>
      <c r="BS1039" s="12"/>
      <c r="BT1039" s="12"/>
      <c r="BU1039" s="12"/>
      <c r="BV1039" s="12"/>
      <c r="BW1039" s="12"/>
      <c r="BX1039" s="12"/>
      <c r="BY1039" s="12"/>
      <c r="BZ1039" s="12"/>
      <c r="CA1039" s="12"/>
      <c r="CB1039" s="12"/>
      <c r="CC1039" s="12"/>
      <c r="CD1039" s="12"/>
      <c r="CE1039" s="12"/>
    </row>
    <row r="1040" spans="1:83" ht="14.25" customHeight="1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2"/>
      <c r="AX1040" s="12"/>
      <c r="AY1040" s="12"/>
      <c r="AZ1040" s="12"/>
      <c r="BA1040" s="12"/>
      <c r="BB1040" s="12"/>
      <c r="BC1040" s="12"/>
      <c r="BD1040" s="12"/>
      <c r="BE1040" s="12"/>
      <c r="BF1040" s="12"/>
      <c r="BG1040" s="12"/>
      <c r="BH1040" s="12"/>
      <c r="BI1040" s="12"/>
      <c r="BJ1040" s="12"/>
      <c r="BK1040" s="12"/>
      <c r="BL1040" s="12"/>
      <c r="BM1040" s="12"/>
      <c r="BN1040" s="12"/>
      <c r="BO1040" s="12"/>
      <c r="BP1040" s="12"/>
      <c r="BQ1040" s="12"/>
      <c r="BR1040" s="12"/>
      <c r="BS1040" s="12"/>
      <c r="BT1040" s="12"/>
      <c r="BU1040" s="12"/>
      <c r="BV1040" s="12"/>
      <c r="BW1040" s="12"/>
      <c r="BX1040" s="12"/>
      <c r="BY1040" s="12"/>
      <c r="BZ1040" s="12"/>
      <c r="CA1040" s="12"/>
      <c r="CB1040" s="12"/>
      <c r="CC1040" s="12"/>
      <c r="CD1040" s="12"/>
      <c r="CE1040" s="12"/>
    </row>
    <row r="1041" spans="1:83" ht="14.25" customHeight="1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2"/>
      <c r="AX1041" s="12"/>
      <c r="AY1041" s="12"/>
      <c r="AZ1041" s="12"/>
      <c r="BA1041" s="12"/>
      <c r="BB1041" s="12"/>
      <c r="BC1041" s="12"/>
      <c r="BD1041" s="12"/>
      <c r="BE1041" s="12"/>
      <c r="BF1041" s="12"/>
      <c r="BG1041" s="12"/>
      <c r="BH1041" s="12"/>
      <c r="BI1041" s="12"/>
      <c r="BJ1041" s="12"/>
      <c r="BK1041" s="12"/>
      <c r="BL1041" s="12"/>
      <c r="BM1041" s="12"/>
      <c r="BN1041" s="12"/>
      <c r="BO1041" s="12"/>
      <c r="BP1041" s="12"/>
      <c r="BQ1041" s="12"/>
      <c r="BR1041" s="12"/>
      <c r="BS1041" s="12"/>
      <c r="BT1041" s="12"/>
      <c r="BU1041" s="12"/>
      <c r="BV1041" s="12"/>
      <c r="BW1041" s="12"/>
      <c r="BX1041" s="12"/>
      <c r="BY1041" s="12"/>
      <c r="BZ1041" s="12"/>
      <c r="CA1041" s="12"/>
      <c r="CB1041" s="12"/>
      <c r="CC1041" s="12"/>
      <c r="CD1041" s="12"/>
      <c r="CE1041" s="12"/>
    </row>
    <row r="1042" spans="1:83" ht="14.25" customHeight="1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2"/>
      <c r="AX1042" s="12"/>
      <c r="AY1042" s="12"/>
      <c r="AZ1042" s="12"/>
      <c r="BA1042" s="12"/>
      <c r="BB1042" s="12"/>
      <c r="BC1042" s="12"/>
      <c r="BD1042" s="12"/>
      <c r="BE1042" s="12"/>
      <c r="BF1042" s="12"/>
      <c r="BG1042" s="12"/>
      <c r="BH1042" s="12"/>
      <c r="BI1042" s="12"/>
      <c r="BJ1042" s="12"/>
      <c r="BK1042" s="12"/>
      <c r="BL1042" s="12"/>
      <c r="BM1042" s="12"/>
      <c r="BN1042" s="12"/>
      <c r="BO1042" s="12"/>
      <c r="BP1042" s="12"/>
      <c r="BQ1042" s="12"/>
      <c r="BR1042" s="12"/>
      <c r="BS1042" s="12"/>
      <c r="BT1042" s="12"/>
      <c r="BU1042" s="12"/>
      <c r="BV1042" s="12"/>
      <c r="BW1042" s="12"/>
      <c r="BX1042" s="12"/>
      <c r="BY1042" s="12"/>
      <c r="BZ1042" s="12"/>
      <c r="CA1042" s="12"/>
      <c r="CB1042" s="12"/>
      <c r="CC1042" s="12"/>
      <c r="CD1042" s="12"/>
      <c r="CE1042" s="12"/>
    </row>
    <row r="1043" spans="1:83" ht="14.25" customHeight="1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2"/>
      <c r="AX1043" s="12"/>
      <c r="AY1043" s="12"/>
      <c r="AZ1043" s="12"/>
      <c r="BA1043" s="12"/>
      <c r="BB1043" s="12"/>
      <c r="BC1043" s="12"/>
      <c r="BD1043" s="12"/>
      <c r="BE1043" s="12"/>
      <c r="BF1043" s="12"/>
      <c r="BG1043" s="12"/>
      <c r="BH1043" s="12"/>
      <c r="BI1043" s="12"/>
      <c r="BJ1043" s="12"/>
      <c r="BK1043" s="12"/>
      <c r="BL1043" s="12"/>
      <c r="BM1043" s="12"/>
      <c r="BN1043" s="12"/>
      <c r="BO1043" s="12"/>
      <c r="BP1043" s="12"/>
      <c r="BQ1043" s="12"/>
      <c r="BR1043" s="12"/>
      <c r="BS1043" s="12"/>
      <c r="BT1043" s="12"/>
      <c r="BU1043" s="12"/>
      <c r="BV1043" s="12"/>
      <c r="BW1043" s="12"/>
      <c r="BX1043" s="12"/>
      <c r="BY1043" s="12"/>
      <c r="BZ1043" s="12"/>
      <c r="CA1043" s="12"/>
      <c r="CB1043" s="12"/>
      <c r="CC1043" s="12"/>
      <c r="CD1043" s="12"/>
      <c r="CE1043" s="12"/>
    </row>
    <row r="1044" spans="1:83" ht="14.25" customHeight="1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2"/>
      <c r="AX1044" s="12"/>
      <c r="AY1044" s="12"/>
      <c r="AZ1044" s="12"/>
      <c r="BA1044" s="12"/>
      <c r="BB1044" s="12"/>
      <c r="BC1044" s="12"/>
      <c r="BD1044" s="12"/>
      <c r="BE1044" s="12"/>
      <c r="BF1044" s="12"/>
      <c r="BG1044" s="12"/>
      <c r="BH1044" s="12"/>
      <c r="BI1044" s="12"/>
      <c r="BJ1044" s="12"/>
      <c r="BK1044" s="12"/>
      <c r="BL1044" s="12"/>
      <c r="BM1044" s="12"/>
      <c r="BN1044" s="12"/>
      <c r="BO1044" s="12"/>
      <c r="BP1044" s="12"/>
      <c r="BQ1044" s="12"/>
      <c r="BR1044" s="12"/>
      <c r="BS1044" s="12"/>
      <c r="BT1044" s="12"/>
      <c r="BU1044" s="12"/>
      <c r="BV1044" s="12"/>
      <c r="BW1044" s="12"/>
      <c r="BX1044" s="12"/>
      <c r="BY1044" s="12"/>
      <c r="BZ1044" s="12"/>
      <c r="CA1044" s="12"/>
      <c r="CB1044" s="12"/>
      <c r="CC1044" s="12"/>
      <c r="CD1044" s="12"/>
      <c r="CE1044" s="12"/>
    </row>
    <row r="1045" spans="1:83" ht="14.25" customHeight="1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2"/>
      <c r="AX1045" s="12"/>
      <c r="AY1045" s="12"/>
      <c r="AZ1045" s="12"/>
      <c r="BA1045" s="12"/>
      <c r="BB1045" s="12"/>
      <c r="BC1045" s="12"/>
      <c r="BD1045" s="12"/>
      <c r="BE1045" s="12"/>
      <c r="BF1045" s="12"/>
      <c r="BG1045" s="12"/>
      <c r="BH1045" s="12"/>
      <c r="BI1045" s="12"/>
      <c r="BJ1045" s="12"/>
      <c r="BK1045" s="12"/>
      <c r="BL1045" s="12"/>
      <c r="BM1045" s="12"/>
      <c r="BN1045" s="12"/>
      <c r="BO1045" s="12"/>
      <c r="BP1045" s="12"/>
      <c r="BQ1045" s="12"/>
      <c r="BR1045" s="12"/>
      <c r="BS1045" s="12"/>
      <c r="BT1045" s="12"/>
      <c r="BU1045" s="12"/>
      <c r="BV1045" s="12"/>
      <c r="BW1045" s="12"/>
      <c r="BX1045" s="12"/>
      <c r="BY1045" s="12"/>
      <c r="BZ1045" s="12"/>
      <c r="CA1045" s="12"/>
      <c r="CB1045" s="12"/>
      <c r="CC1045" s="12"/>
      <c r="CD1045" s="12"/>
      <c r="CE1045" s="12"/>
    </row>
    <row r="1046" spans="1:83" ht="14.25" customHeight="1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2"/>
      <c r="AX1046" s="12"/>
      <c r="AY1046" s="12"/>
      <c r="AZ1046" s="12"/>
      <c r="BA1046" s="12"/>
      <c r="BB1046" s="12"/>
      <c r="BC1046" s="12"/>
      <c r="BD1046" s="12"/>
      <c r="BE1046" s="12"/>
      <c r="BF1046" s="12"/>
      <c r="BG1046" s="12"/>
      <c r="BH1046" s="12"/>
      <c r="BI1046" s="12"/>
      <c r="BJ1046" s="12"/>
      <c r="BK1046" s="12"/>
      <c r="BL1046" s="12"/>
      <c r="BM1046" s="12"/>
      <c r="BN1046" s="12"/>
      <c r="BO1046" s="12"/>
      <c r="BP1046" s="12"/>
      <c r="BQ1046" s="12"/>
      <c r="BR1046" s="12"/>
      <c r="BS1046" s="12"/>
      <c r="BT1046" s="12"/>
      <c r="BU1046" s="12"/>
      <c r="BV1046" s="12"/>
      <c r="BW1046" s="12"/>
      <c r="BX1046" s="12"/>
      <c r="BY1046" s="12"/>
      <c r="BZ1046" s="12"/>
      <c r="CA1046" s="12"/>
      <c r="CB1046" s="12"/>
      <c r="CC1046" s="12"/>
      <c r="CD1046" s="12"/>
      <c r="CE1046" s="12"/>
    </row>
    <row r="1047" spans="1:83" ht="14.25" customHeight="1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2"/>
      <c r="AX1047" s="12"/>
      <c r="AY1047" s="12"/>
      <c r="AZ1047" s="12"/>
      <c r="BA1047" s="12"/>
      <c r="BB1047" s="12"/>
      <c r="BC1047" s="12"/>
      <c r="BD1047" s="12"/>
      <c r="BE1047" s="12"/>
      <c r="BF1047" s="12"/>
      <c r="BG1047" s="12"/>
      <c r="BH1047" s="12"/>
      <c r="BI1047" s="12"/>
      <c r="BJ1047" s="12"/>
      <c r="BK1047" s="12"/>
      <c r="BL1047" s="12"/>
      <c r="BM1047" s="12"/>
      <c r="BN1047" s="12"/>
      <c r="BO1047" s="12"/>
      <c r="BP1047" s="12"/>
      <c r="BQ1047" s="12"/>
      <c r="BR1047" s="12"/>
      <c r="BS1047" s="12"/>
      <c r="BT1047" s="12"/>
      <c r="BU1047" s="12"/>
      <c r="BV1047" s="12"/>
      <c r="BW1047" s="12"/>
      <c r="BX1047" s="12"/>
      <c r="BY1047" s="12"/>
      <c r="BZ1047" s="12"/>
      <c r="CA1047" s="12"/>
      <c r="CB1047" s="12"/>
      <c r="CC1047" s="12"/>
      <c r="CD1047" s="12"/>
      <c r="CE1047" s="12"/>
    </row>
    <row r="1048" spans="1:83" ht="14.25" customHeight="1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2"/>
      <c r="AX1048" s="12"/>
      <c r="AY1048" s="12"/>
      <c r="AZ1048" s="12"/>
      <c r="BA1048" s="12"/>
      <c r="BB1048" s="12"/>
      <c r="BC1048" s="12"/>
      <c r="BD1048" s="12"/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/>
      <c r="BU1048" s="12"/>
      <c r="BV1048" s="12"/>
      <c r="BW1048" s="12"/>
      <c r="BX1048" s="12"/>
      <c r="BY1048" s="12"/>
      <c r="BZ1048" s="12"/>
      <c r="CA1048" s="12"/>
      <c r="CB1048" s="12"/>
      <c r="CC1048" s="12"/>
      <c r="CD1048" s="12"/>
      <c r="CE1048" s="12"/>
    </row>
    <row r="1049" spans="1:83" ht="14.25" customHeight="1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2"/>
      <c r="AX1049" s="12"/>
      <c r="AY1049" s="12"/>
      <c r="AZ1049" s="12"/>
      <c r="BA1049" s="12"/>
      <c r="BB1049" s="12"/>
      <c r="BC1049" s="12"/>
      <c r="BD1049" s="12"/>
      <c r="BE1049" s="12"/>
      <c r="BF1049" s="12"/>
      <c r="BG1049" s="12"/>
      <c r="BH1049" s="12"/>
      <c r="BI1049" s="12"/>
      <c r="BJ1049" s="12"/>
      <c r="BK1049" s="12"/>
      <c r="BL1049" s="12"/>
      <c r="BM1049" s="12"/>
      <c r="BN1049" s="12"/>
      <c r="BO1049" s="12"/>
      <c r="BP1049" s="12"/>
      <c r="BQ1049" s="12"/>
      <c r="BR1049" s="12"/>
      <c r="BS1049" s="12"/>
      <c r="BT1049" s="12"/>
      <c r="BU1049" s="12"/>
      <c r="BV1049" s="12"/>
      <c r="BW1049" s="12"/>
      <c r="BX1049" s="12"/>
      <c r="BY1049" s="12"/>
      <c r="BZ1049" s="12"/>
      <c r="CA1049" s="12"/>
      <c r="CB1049" s="12"/>
      <c r="CC1049" s="12"/>
      <c r="CD1049" s="12"/>
      <c r="CE1049" s="12"/>
    </row>
    <row r="1050" spans="1:83" ht="14.25" customHeight="1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2"/>
      <c r="AX1050" s="12"/>
      <c r="AY1050" s="12"/>
      <c r="AZ1050" s="12"/>
      <c r="BA1050" s="12"/>
      <c r="BB1050" s="12"/>
      <c r="BC1050" s="12"/>
      <c r="BD1050" s="12"/>
      <c r="BE1050" s="12"/>
      <c r="BF1050" s="12"/>
      <c r="BG1050" s="12"/>
      <c r="BH1050" s="12"/>
      <c r="BI1050" s="12"/>
      <c r="BJ1050" s="12"/>
      <c r="BK1050" s="12"/>
      <c r="BL1050" s="12"/>
      <c r="BM1050" s="12"/>
      <c r="BN1050" s="12"/>
      <c r="BO1050" s="12"/>
      <c r="BP1050" s="12"/>
      <c r="BQ1050" s="12"/>
      <c r="BR1050" s="12"/>
      <c r="BS1050" s="12"/>
      <c r="BT1050" s="12"/>
      <c r="BU1050" s="12"/>
      <c r="BV1050" s="12"/>
      <c r="BW1050" s="12"/>
      <c r="BX1050" s="12"/>
      <c r="BY1050" s="12"/>
      <c r="BZ1050" s="12"/>
      <c r="CA1050" s="12"/>
      <c r="CB1050" s="12"/>
      <c r="CC1050" s="12"/>
      <c r="CD1050" s="12"/>
      <c r="CE1050" s="12"/>
    </row>
    <row r="1051" spans="1:83" ht="14.25" customHeight="1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2"/>
      <c r="AX1051" s="12"/>
      <c r="AY1051" s="12"/>
      <c r="AZ1051" s="12"/>
      <c r="BA1051" s="12"/>
      <c r="BB1051" s="12"/>
      <c r="BC1051" s="12"/>
      <c r="BD1051" s="12"/>
      <c r="BE1051" s="12"/>
      <c r="BF1051" s="12"/>
      <c r="BG1051" s="12"/>
      <c r="BH1051" s="12"/>
      <c r="BI1051" s="12"/>
      <c r="BJ1051" s="12"/>
      <c r="BK1051" s="12"/>
      <c r="BL1051" s="12"/>
      <c r="BM1051" s="12"/>
      <c r="BN1051" s="12"/>
      <c r="BO1051" s="12"/>
      <c r="BP1051" s="12"/>
      <c r="BQ1051" s="12"/>
      <c r="BR1051" s="12"/>
      <c r="BS1051" s="12"/>
      <c r="BT1051" s="12"/>
      <c r="BU1051" s="12"/>
      <c r="BV1051" s="12"/>
      <c r="BW1051" s="12"/>
      <c r="BX1051" s="12"/>
      <c r="BY1051" s="12"/>
      <c r="BZ1051" s="12"/>
      <c r="CA1051" s="12"/>
      <c r="CB1051" s="12"/>
      <c r="CC1051" s="12"/>
      <c r="CD1051" s="12"/>
      <c r="CE1051" s="12"/>
    </row>
    <row r="1052" spans="1:83" ht="14.25" customHeight="1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2"/>
      <c r="AX1052" s="12"/>
      <c r="AY1052" s="12"/>
      <c r="AZ1052" s="12"/>
      <c r="BA1052" s="12"/>
      <c r="BB1052" s="12"/>
      <c r="BC1052" s="12"/>
      <c r="BD1052" s="12"/>
      <c r="BE1052" s="12"/>
      <c r="BF1052" s="12"/>
      <c r="BG1052" s="12"/>
      <c r="BH1052" s="12"/>
      <c r="BI1052" s="12"/>
      <c r="BJ1052" s="12"/>
      <c r="BK1052" s="12"/>
      <c r="BL1052" s="12"/>
      <c r="BM1052" s="12"/>
      <c r="BN1052" s="12"/>
      <c r="BO1052" s="12"/>
      <c r="BP1052" s="12"/>
      <c r="BQ1052" s="12"/>
      <c r="BR1052" s="12"/>
      <c r="BS1052" s="12"/>
      <c r="BT1052" s="12"/>
      <c r="BU1052" s="12"/>
      <c r="BV1052" s="12"/>
      <c r="BW1052" s="12"/>
      <c r="BX1052" s="12"/>
      <c r="BY1052" s="12"/>
      <c r="BZ1052" s="12"/>
      <c r="CA1052" s="12"/>
      <c r="CB1052" s="12"/>
      <c r="CC1052" s="12"/>
      <c r="CD1052" s="12"/>
      <c r="CE1052" s="12"/>
    </row>
    <row r="1053" spans="1:83" ht="14.25" customHeight="1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2"/>
      <c r="AX1053" s="12"/>
      <c r="AY1053" s="12"/>
      <c r="AZ1053" s="12"/>
      <c r="BA1053" s="12"/>
      <c r="BB1053" s="12"/>
      <c r="BC1053" s="12"/>
      <c r="BD1053" s="12"/>
      <c r="BE1053" s="12"/>
      <c r="BF1053" s="12"/>
      <c r="BG1053" s="12"/>
      <c r="BH1053" s="12"/>
      <c r="BI1053" s="12"/>
      <c r="BJ1053" s="12"/>
      <c r="BK1053" s="12"/>
      <c r="BL1053" s="12"/>
      <c r="BM1053" s="12"/>
      <c r="BN1053" s="12"/>
      <c r="BO1053" s="12"/>
      <c r="BP1053" s="12"/>
      <c r="BQ1053" s="12"/>
      <c r="BR1053" s="12"/>
      <c r="BS1053" s="12"/>
      <c r="BT1053" s="12"/>
      <c r="BU1053" s="12"/>
      <c r="BV1053" s="12"/>
      <c r="BW1053" s="12"/>
      <c r="BX1053" s="12"/>
      <c r="BY1053" s="12"/>
      <c r="BZ1053" s="12"/>
      <c r="CA1053" s="12"/>
      <c r="CB1053" s="12"/>
      <c r="CC1053" s="12"/>
      <c r="CD1053" s="12"/>
      <c r="CE1053" s="12"/>
    </row>
    <row r="1054" spans="1:83" ht="14.25" customHeight="1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2"/>
      <c r="AX1054" s="12"/>
      <c r="AY1054" s="12"/>
      <c r="AZ1054" s="12"/>
      <c r="BA1054" s="12"/>
      <c r="BB1054" s="12"/>
      <c r="BC1054" s="12"/>
      <c r="BD1054" s="12"/>
      <c r="BE1054" s="12"/>
      <c r="BF1054" s="12"/>
      <c r="BG1054" s="12"/>
      <c r="BH1054" s="12"/>
      <c r="BI1054" s="12"/>
      <c r="BJ1054" s="12"/>
      <c r="BK1054" s="12"/>
      <c r="BL1054" s="12"/>
      <c r="BM1054" s="12"/>
      <c r="BN1054" s="12"/>
      <c r="BO1054" s="12"/>
      <c r="BP1054" s="12"/>
      <c r="BQ1054" s="12"/>
      <c r="BR1054" s="12"/>
      <c r="BS1054" s="12"/>
      <c r="BT1054" s="12"/>
      <c r="BU1054" s="12"/>
      <c r="BV1054" s="12"/>
      <c r="BW1054" s="12"/>
      <c r="BX1054" s="12"/>
      <c r="BY1054" s="12"/>
      <c r="BZ1054" s="12"/>
      <c r="CA1054" s="12"/>
      <c r="CB1054" s="12"/>
      <c r="CC1054" s="12"/>
      <c r="CD1054" s="12"/>
      <c r="CE1054" s="12"/>
    </row>
    <row r="1055" spans="1:83" ht="14.25" customHeight="1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  <c r="BD1055" s="12"/>
      <c r="BE1055" s="12"/>
      <c r="BF1055" s="12"/>
      <c r="BG1055" s="12"/>
      <c r="BH1055" s="12"/>
      <c r="BI1055" s="12"/>
      <c r="BJ1055" s="12"/>
      <c r="BK1055" s="12"/>
      <c r="BL1055" s="12"/>
      <c r="BM1055" s="12"/>
      <c r="BN1055" s="12"/>
      <c r="BO1055" s="12"/>
      <c r="BP1055" s="12"/>
      <c r="BQ1055" s="12"/>
      <c r="BR1055" s="12"/>
      <c r="BS1055" s="12"/>
      <c r="BT1055" s="12"/>
      <c r="BU1055" s="12"/>
      <c r="BV1055" s="12"/>
      <c r="BW1055" s="12"/>
      <c r="BX1055" s="12"/>
      <c r="BY1055" s="12"/>
      <c r="BZ1055" s="12"/>
      <c r="CA1055" s="12"/>
      <c r="CB1055" s="12"/>
      <c r="CC1055" s="12"/>
      <c r="CD1055" s="12"/>
      <c r="CE1055" s="12"/>
    </row>
    <row r="1056" spans="1:83" ht="14.25" customHeight="1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2"/>
      <c r="AX1056" s="12"/>
      <c r="AY1056" s="12"/>
      <c r="AZ1056" s="12"/>
      <c r="BA1056" s="12"/>
      <c r="BB1056" s="12"/>
      <c r="BC1056" s="12"/>
      <c r="BD1056" s="12"/>
      <c r="BE1056" s="12"/>
      <c r="BF1056" s="12"/>
      <c r="BG1056" s="12"/>
      <c r="BH1056" s="12"/>
      <c r="BI1056" s="12"/>
      <c r="BJ1056" s="12"/>
      <c r="BK1056" s="12"/>
      <c r="BL1056" s="12"/>
      <c r="BM1056" s="12"/>
      <c r="BN1056" s="12"/>
      <c r="BO1056" s="12"/>
      <c r="BP1056" s="12"/>
      <c r="BQ1056" s="12"/>
      <c r="BR1056" s="12"/>
      <c r="BS1056" s="12"/>
      <c r="BT1056" s="12"/>
      <c r="BU1056" s="12"/>
      <c r="BV1056" s="12"/>
      <c r="BW1056" s="12"/>
      <c r="BX1056" s="12"/>
      <c r="BY1056" s="12"/>
      <c r="BZ1056" s="12"/>
      <c r="CA1056" s="12"/>
      <c r="CB1056" s="12"/>
      <c r="CC1056" s="12"/>
      <c r="CD1056" s="12"/>
      <c r="CE1056" s="12"/>
    </row>
    <row r="1057" spans="1:83" ht="14.25" customHeight="1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2"/>
      <c r="AX1057" s="12"/>
      <c r="AY1057" s="12"/>
      <c r="AZ1057" s="12"/>
      <c r="BA1057" s="12"/>
      <c r="BB1057" s="12"/>
      <c r="BC1057" s="12"/>
      <c r="BD1057" s="12"/>
      <c r="BE1057" s="12"/>
      <c r="BF1057" s="12"/>
      <c r="BG1057" s="12"/>
      <c r="BH1057" s="12"/>
      <c r="BI1057" s="12"/>
      <c r="BJ1057" s="12"/>
      <c r="BK1057" s="12"/>
      <c r="BL1057" s="12"/>
      <c r="BM1057" s="12"/>
      <c r="BN1057" s="12"/>
      <c r="BO1057" s="12"/>
      <c r="BP1057" s="12"/>
      <c r="BQ1057" s="12"/>
      <c r="BR1057" s="12"/>
      <c r="BS1057" s="12"/>
      <c r="BT1057" s="12"/>
      <c r="BU1057" s="12"/>
      <c r="BV1057" s="12"/>
      <c r="BW1057" s="12"/>
      <c r="BX1057" s="12"/>
      <c r="BY1057" s="12"/>
      <c r="BZ1057" s="12"/>
      <c r="CA1057" s="12"/>
      <c r="CB1057" s="12"/>
      <c r="CC1057" s="12"/>
      <c r="CD1057" s="12"/>
      <c r="CE1057" s="12"/>
    </row>
    <row r="1058" spans="1:83" ht="14.25" customHeight="1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2"/>
      <c r="AX1058" s="12"/>
      <c r="AY1058" s="12"/>
      <c r="AZ1058" s="12"/>
      <c r="BA1058" s="12"/>
      <c r="BB1058" s="12"/>
      <c r="BC1058" s="12"/>
      <c r="BD1058" s="12"/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/>
      <c r="BT1058" s="12"/>
      <c r="BU1058" s="12"/>
      <c r="BV1058" s="12"/>
      <c r="BW1058" s="12"/>
      <c r="BX1058" s="12"/>
      <c r="BY1058" s="12"/>
      <c r="BZ1058" s="12"/>
      <c r="CA1058" s="12"/>
      <c r="CB1058" s="12"/>
      <c r="CC1058" s="12"/>
      <c r="CD1058" s="12"/>
      <c r="CE1058" s="12"/>
    </row>
    <row r="1059" spans="1:83" ht="14.25" customHeight="1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2"/>
      <c r="AX1059" s="12"/>
      <c r="AY1059" s="12"/>
      <c r="AZ1059" s="12"/>
      <c r="BA1059" s="12"/>
      <c r="BB1059" s="12"/>
      <c r="BC1059" s="12"/>
      <c r="BD1059" s="12"/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/>
      <c r="BU1059" s="12"/>
      <c r="BV1059" s="12"/>
      <c r="BW1059" s="12"/>
      <c r="BX1059" s="12"/>
      <c r="BY1059" s="12"/>
      <c r="BZ1059" s="12"/>
      <c r="CA1059" s="12"/>
      <c r="CB1059" s="12"/>
      <c r="CC1059" s="12"/>
      <c r="CD1059" s="12"/>
      <c r="CE1059" s="12"/>
    </row>
    <row r="1060" spans="1:83" ht="14.25" customHeight="1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2"/>
      <c r="AX1060" s="12"/>
      <c r="AY1060" s="12"/>
      <c r="AZ1060" s="12"/>
      <c r="BA1060" s="12"/>
      <c r="BB1060" s="12"/>
      <c r="BC1060" s="12"/>
      <c r="BD1060" s="12"/>
      <c r="BE1060" s="12"/>
      <c r="BF1060" s="12"/>
      <c r="BG1060" s="12"/>
      <c r="BH1060" s="12"/>
      <c r="BI1060" s="12"/>
      <c r="BJ1060" s="12"/>
      <c r="BK1060" s="12"/>
      <c r="BL1060" s="12"/>
      <c r="BM1060" s="12"/>
      <c r="BN1060" s="12"/>
      <c r="BO1060" s="12"/>
      <c r="BP1060" s="12"/>
      <c r="BQ1060" s="12"/>
      <c r="BR1060" s="12"/>
      <c r="BS1060" s="12"/>
      <c r="BT1060" s="12"/>
      <c r="BU1060" s="12"/>
      <c r="BV1060" s="12"/>
      <c r="BW1060" s="12"/>
      <c r="BX1060" s="12"/>
      <c r="BY1060" s="12"/>
      <c r="BZ1060" s="12"/>
      <c r="CA1060" s="12"/>
      <c r="CB1060" s="12"/>
      <c r="CC1060" s="12"/>
      <c r="CD1060" s="12"/>
      <c r="CE1060" s="12"/>
    </row>
    <row r="1061" spans="1:83" ht="14.25" customHeight="1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2"/>
      <c r="AX1061" s="12"/>
      <c r="AY1061" s="12"/>
      <c r="AZ1061" s="12"/>
      <c r="BA1061" s="12"/>
      <c r="BB1061" s="12"/>
      <c r="BC1061" s="12"/>
      <c r="BD1061" s="12"/>
      <c r="BE1061" s="12"/>
      <c r="BF1061" s="12"/>
      <c r="BG1061" s="12"/>
      <c r="BH1061" s="12"/>
      <c r="BI1061" s="12"/>
      <c r="BJ1061" s="12"/>
      <c r="BK1061" s="12"/>
      <c r="BL1061" s="12"/>
      <c r="BM1061" s="12"/>
      <c r="BN1061" s="12"/>
      <c r="BO1061" s="12"/>
      <c r="BP1061" s="12"/>
      <c r="BQ1061" s="12"/>
      <c r="BR1061" s="12"/>
      <c r="BS1061" s="12"/>
      <c r="BT1061" s="12"/>
      <c r="BU1061" s="12"/>
      <c r="BV1061" s="12"/>
      <c r="BW1061" s="12"/>
      <c r="BX1061" s="12"/>
      <c r="BY1061" s="12"/>
      <c r="BZ1061" s="12"/>
      <c r="CA1061" s="12"/>
      <c r="CB1061" s="12"/>
      <c r="CC1061" s="12"/>
      <c r="CD1061" s="12"/>
      <c r="CE1061" s="12"/>
    </row>
    <row r="1062" spans="1:83" ht="14.25" customHeight="1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2"/>
      <c r="AX1062" s="12"/>
      <c r="AY1062" s="12"/>
      <c r="AZ1062" s="12"/>
      <c r="BA1062" s="12"/>
      <c r="BB1062" s="12"/>
      <c r="BC1062" s="12"/>
      <c r="BD1062" s="12"/>
      <c r="BE1062" s="12"/>
      <c r="BF1062" s="12"/>
      <c r="BG1062" s="12"/>
      <c r="BH1062" s="12"/>
      <c r="BI1062" s="12"/>
      <c r="BJ1062" s="12"/>
      <c r="BK1062" s="12"/>
      <c r="BL1062" s="12"/>
      <c r="BM1062" s="12"/>
      <c r="BN1062" s="12"/>
      <c r="BO1062" s="12"/>
      <c r="BP1062" s="12"/>
      <c r="BQ1062" s="12"/>
      <c r="BR1062" s="12"/>
      <c r="BS1062" s="12"/>
      <c r="BT1062" s="12"/>
      <c r="BU1062" s="12"/>
      <c r="BV1062" s="12"/>
      <c r="BW1062" s="12"/>
      <c r="BX1062" s="12"/>
      <c r="BY1062" s="12"/>
      <c r="BZ1062" s="12"/>
      <c r="CA1062" s="12"/>
      <c r="CB1062" s="12"/>
      <c r="CC1062" s="12"/>
      <c r="CD1062" s="12"/>
      <c r="CE1062" s="12"/>
    </row>
    <row r="1063" spans="1:83" ht="14.25" customHeight="1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2"/>
      <c r="AX1063" s="12"/>
      <c r="AY1063" s="12"/>
      <c r="AZ1063" s="12"/>
      <c r="BA1063" s="12"/>
      <c r="BB1063" s="12"/>
      <c r="BC1063" s="12"/>
      <c r="BD1063" s="12"/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/>
      <c r="BU1063" s="12"/>
      <c r="BV1063" s="12"/>
      <c r="BW1063" s="12"/>
      <c r="BX1063" s="12"/>
      <c r="BY1063" s="12"/>
      <c r="BZ1063" s="12"/>
      <c r="CA1063" s="12"/>
      <c r="CB1063" s="12"/>
      <c r="CC1063" s="12"/>
      <c r="CD1063" s="12"/>
      <c r="CE1063" s="12"/>
    </row>
    <row r="1064" spans="1:83" ht="14.25" customHeight="1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2"/>
      <c r="AX1064" s="12"/>
      <c r="AY1064" s="12"/>
      <c r="AZ1064" s="12"/>
      <c r="BA1064" s="12"/>
      <c r="BB1064" s="12"/>
      <c r="BC1064" s="12"/>
      <c r="BD1064" s="12"/>
      <c r="BE1064" s="12"/>
      <c r="BF1064" s="12"/>
      <c r="BG1064" s="12"/>
      <c r="BH1064" s="12"/>
      <c r="BI1064" s="12"/>
      <c r="BJ1064" s="12"/>
      <c r="BK1064" s="12"/>
      <c r="BL1064" s="12"/>
      <c r="BM1064" s="12"/>
      <c r="BN1064" s="12"/>
      <c r="BO1064" s="12"/>
      <c r="BP1064" s="12"/>
      <c r="BQ1064" s="12"/>
      <c r="BR1064" s="12"/>
      <c r="BS1064" s="12"/>
      <c r="BT1064" s="12"/>
      <c r="BU1064" s="12"/>
      <c r="BV1064" s="12"/>
      <c r="BW1064" s="12"/>
      <c r="BX1064" s="12"/>
      <c r="BY1064" s="12"/>
      <c r="BZ1064" s="12"/>
      <c r="CA1064" s="12"/>
      <c r="CB1064" s="12"/>
      <c r="CC1064" s="12"/>
      <c r="CD1064" s="12"/>
      <c r="CE1064" s="12"/>
    </row>
    <row r="1065" spans="1:83" ht="14.25" customHeight="1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2"/>
      <c r="AX1065" s="12"/>
      <c r="AY1065" s="12"/>
      <c r="AZ1065" s="12"/>
      <c r="BA1065" s="12"/>
      <c r="BB1065" s="12"/>
      <c r="BC1065" s="12"/>
      <c r="BD1065" s="12"/>
      <c r="BE1065" s="12"/>
      <c r="BF1065" s="12"/>
      <c r="BG1065" s="12"/>
      <c r="BH1065" s="12"/>
      <c r="BI1065" s="12"/>
      <c r="BJ1065" s="12"/>
      <c r="BK1065" s="12"/>
      <c r="BL1065" s="12"/>
      <c r="BM1065" s="12"/>
      <c r="BN1065" s="12"/>
      <c r="BO1065" s="12"/>
      <c r="BP1065" s="12"/>
      <c r="BQ1065" s="12"/>
      <c r="BR1065" s="12"/>
      <c r="BS1065" s="12"/>
      <c r="BT1065" s="12"/>
      <c r="BU1065" s="12"/>
      <c r="BV1065" s="12"/>
      <c r="BW1065" s="12"/>
      <c r="BX1065" s="12"/>
      <c r="BY1065" s="12"/>
      <c r="BZ1065" s="12"/>
      <c r="CA1065" s="12"/>
      <c r="CB1065" s="12"/>
      <c r="CC1065" s="12"/>
      <c r="CD1065" s="12"/>
      <c r="CE1065" s="12"/>
    </row>
    <row r="1066" spans="1:83" ht="14.25" customHeight="1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2"/>
      <c r="AX1066" s="12"/>
      <c r="AY1066" s="12"/>
      <c r="AZ1066" s="12"/>
      <c r="BA1066" s="12"/>
      <c r="BB1066" s="12"/>
      <c r="BC1066" s="12"/>
      <c r="BD1066" s="12"/>
      <c r="BE1066" s="12"/>
      <c r="BF1066" s="12"/>
      <c r="BG1066" s="12"/>
      <c r="BH1066" s="12"/>
      <c r="BI1066" s="12"/>
      <c r="BJ1066" s="12"/>
      <c r="BK1066" s="12"/>
      <c r="BL1066" s="12"/>
      <c r="BM1066" s="12"/>
      <c r="BN1066" s="12"/>
      <c r="BO1066" s="12"/>
      <c r="BP1066" s="12"/>
      <c r="BQ1066" s="12"/>
      <c r="BR1066" s="12"/>
      <c r="BS1066" s="12"/>
      <c r="BT1066" s="12"/>
      <c r="BU1066" s="12"/>
      <c r="BV1066" s="12"/>
      <c r="BW1066" s="12"/>
      <c r="BX1066" s="12"/>
      <c r="BY1066" s="12"/>
      <c r="BZ1066" s="12"/>
      <c r="CA1066" s="12"/>
      <c r="CB1066" s="12"/>
      <c r="CC1066" s="12"/>
      <c r="CD1066" s="12"/>
      <c r="CE1066" s="12"/>
    </row>
    <row r="1067" spans="1:83" ht="14.25" customHeight="1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2"/>
      <c r="AX1067" s="12"/>
      <c r="AY1067" s="12"/>
      <c r="AZ1067" s="12"/>
      <c r="BA1067" s="12"/>
      <c r="BB1067" s="12"/>
      <c r="BC1067" s="12"/>
      <c r="BD1067" s="12"/>
      <c r="BE1067" s="12"/>
      <c r="BF1067" s="12"/>
      <c r="BG1067" s="12"/>
      <c r="BH1067" s="12"/>
      <c r="BI1067" s="12"/>
      <c r="BJ1067" s="12"/>
      <c r="BK1067" s="12"/>
      <c r="BL1067" s="12"/>
      <c r="BM1067" s="12"/>
      <c r="BN1067" s="12"/>
      <c r="BO1067" s="12"/>
      <c r="BP1067" s="12"/>
      <c r="BQ1067" s="12"/>
      <c r="BR1067" s="12"/>
      <c r="BS1067" s="12"/>
      <c r="BT1067" s="12"/>
      <c r="BU1067" s="12"/>
      <c r="BV1067" s="12"/>
      <c r="BW1067" s="12"/>
      <c r="BX1067" s="12"/>
      <c r="BY1067" s="12"/>
      <c r="BZ1067" s="12"/>
      <c r="CA1067" s="12"/>
      <c r="CB1067" s="12"/>
      <c r="CC1067" s="12"/>
      <c r="CD1067" s="12"/>
      <c r="CE1067" s="12"/>
    </row>
    <row r="1068" spans="1:83" ht="14.25" customHeight="1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2"/>
      <c r="AX1068" s="12"/>
      <c r="AY1068" s="12"/>
      <c r="AZ1068" s="12"/>
      <c r="BA1068" s="12"/>
      <c r="BB1068" s="12"/>
      <c r="BC1068" s="12"/>
      <c r="BD1068" s="12"/>
      <c r="BE1068" s="12"/>
      <c r="BF1068" s="12"/>
      <c r="BG1068" s="12"/>
      <c r="BH1068" s="12"/>
      <c r="BI1068" s="12"/>
      <c r="BJ1068" s="12"/>
      <c r="BK1068" s="12"/>
      <c r="BL1068" s="12"/>
      <c r="BM1068" s="12"/>
      <c r="BN1068" s="12"/>
      <c r="BO1068" s="12"/>
      <c r="BP1068" s="12"/>
      <c r="BQ1068" s="12"/>
      <c r="BR1068" s="12"/>
      <c r="BS1068" s="12"/>
      <c r="BT1068" s="12"/>
      <c r="BU1068" s="12"/>
      <c r="BV1068" s="12"/>
      <c r="BW1068" s="12"/>
      <c r="BX1068" s="12"/>
      <c r="BY1068" s="12"/>
      <c r="BZ1068" s="12"/>
      <c r="CA1068" s="12"/>
      <c r="CB1068" s="12"/>
      <c r="CC1068" s="12"/>
      <c r="CD1068" s="12"/>
      <c r="CE1068" s="12"/>
    </row>
    <row r="1069" spans="1:83" ht="14.25" customHeight="1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2"/>
      <c r="AX1069" s="12"/>
      <c r="AY1069" s="12"/>
      <c r="AZ1069" s="12"/>
      <c r="BA1069" s="12"/>
      <c r="BB1069" s="12"/>
      <c r="BC1069" s="12"/>
      <c r="BD1069" s="12"/>
      <c r="BE1069" s="12"/>
      <c r="BF1069" s="12"/>
      <c r="BG1069" s="12"/>
      <c r="BH1069" s="12"/>
      <c r="BI1069" s="12"/>
      <c r="BJ1069" s="12"/>
      <c r="BK1069" s="12"/>
      <c r="BL1069" s="12"/>
      <c r="BM1069" s="12"/>
      <c r="BN1069" s="12"/>
      <c r="BO1069" s="12"/>
      <c r="BP1069" s="12"/>
      <c r="BQ1069" s="12"/>
      <c r="BR1069" s="12"/>
      <c r="BS1069" s="12"/>
      <c r="BT1069" s="12"/>
      <c r="BU1069" s="12"/>
      <c r="BV1069" s="12"/>
      <c r="BW1069" s="12"/>
      <c r="BX1069" s="12"/>
      <c r="BY1069" s="12"/>
      <c r="BZ1069" s="12"/>
      <c r="CA1069" s="12"/>
      <c r="CB1069" s="12"/>
      <c r="CC1069" s="12"/>
      <c r="CD1069" s="12"/>
      <c r="CE1069" s="12"/>
    </row>
    <row r="1070" spans="1:83" ht="14.25" customHeight="1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2"/>
      <c r="AX1070" s="12"/>
      <c r="AY1070" s="12"/>
      <c r="AZ1070" s="12"/>
      <c r="BA1070" s="12"/>
      <c r="BB1070" s="12"/>
      <c r="BC1070" s="12"/>
      <c r="BD1070" s="12"/>
      <c r="BE1070" s="12"/>
      <c r="BF1070" s="12"/>
      <c r="BG1070" s="12"/>
      <c r="BH1070" s="12"/>
      <c r="BI1070" s="12"/>
      <c r="BJ1070" s="12"/>
      <c r="BK1070" s="12"/>
      <c r="BL1070" s="12"/>
      <c r="BM1070" s="12"/>
      <c r="BN1070" s="12"/>
      <c r="BO1070" s="12"/>
      <c r="BP1070" s="12"/>
      <c r="BQ1070" s="12"/>
      <c r="BR1070" s="12"/>
      <c r="BS1070" s="12"/>
      <c r="BT1070" s="12"/>
      <c r="BU1070" s="12"/>
      <c r="BV1070" s="12"/>
      <c r="BW1070" s="12"/>
      <c r="BX1070" s="12"/>
      <c r="BY1070" s="12"/>
      <c r="BZ1070" s="12"/>
      <c r="CA1070" s="12"/>
      <c r="CB1070" s="12"/>
      <c r="CC1070" s="12"/>
      <c r="CD1070" s="12"/>
      <c r="CE1070" s="12"/>
    </row>
    <row r="1071" spans="1:83" ht="14.25" customHeight="1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2"/>
      <c r="AX1071" s="12"/>
      <c r="AY1071" s="12"/>
      <c r="AZ1071" s="12"/>
      <c r="BA1071" s="12"/>
      <c r="BB1071" s="12"/>
      <c r="BC1071" s="12"/>
      <c r="BD1071" s="12"/>
      <c r="BE1071" s="12"/>
      <c r="BF1071" s="12"/>
      <c r="BG1071" s="12"/>
      <c r="BH1071" s="12"/>
      <c r="BI1071" s="12"/>
      <c r="BJ1071" s="12"/>
      <c r="BK1071" s="12"/>
      <c r="BL1071" s="12"/>
      <c r="BM1071" s="12"/>
      <c r="BN1071" s="12"/>
      <c r="BO1071" s="12"/>
      <c r="BP1071" s="12"/>
      <c r="BQ1071" s="12"/>
      <c r="BR1071" s="12"/>
      <c r="BS1071" s="12"/>
      <c r="BT1071" s="12"/>
      <c r="BU1071" s="12"/>
      <c r="BV1071" s="12"/>
      <c r="BW1071" s="12"/>
      <c r="BX1071" s="12"/>
      <c r="BY1071" s="12"/>
      <c r="BZ1071" s="12"/>
      <c r="CA1071" s="12"/>
      <c r="CB1071" s="12"/>
      <c r="CC1071" s="12"/>
      <c r="CD1071" s="12"/>
      <c r="CE1071" s="12"/>
    </row>
    <row r="1072" spans="1:83" ht="14.25" customHeight="1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2"/>
      <c r="AX1072" s="12"/>
      <c r="AY1072" s="12"/>
      <c r="AZ1072" s="12"/>
      <c r="BA1072" s="12"/>
      <c r="BB1072" s="12"/>
      <c r="BC1072" s="12"/>
      <c r="BD1072" s="12"/>
      <c r="BE1072" s="12"/>
      <c r="BF1072" s="12"/>
      <c r="BG1072" s="12"/>
      <c r="BH1072" s="12"/>
      <c r="BI1072" s="12"/>
      <c r="BJ1072" s="12"/>
      <c r="BK1072" s="12"/>
      <c r="BL1072" s="12"/>
      <c r="BM1072" s="12"/>
      <c r="BN1072" s="12"/>
      <c r="BO1072" s="12"/>
      <c r="BP1072" s="12"/>
      <c r="BQ1072" s="12"/>
      <c r="BR1072" s="12"/>
      <c r="BS1072" s="12"/>
      <c r="BT1072" s="12"/>
      <c r="BU1072" s="12"/>
      <c r="BV1072" s="12"/>
      <c r="BW1072" s="12"/>
      <c r="BX1072" s="12"/>
      <c r="BY1072" s="12"/>
      <c r="BZ1072" s="12"/>
      <c r="CA1072" s="12"/>
      <c r="CB1072" s="12"/>
      <c r="CC1072" s="12"/>
      <c r="CD1072" s="12"/>
      <c r="CE1072" s="12"/>
    </row>
    <row r="1073" spans="1:83" ht="14.25" customHeight="1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2"/>
      <c r="AX1073" s="12"/>
      <c r="AY1073" s="12"/>
      <c r="AZ1073" s="12"/>
      <c r="BA1073" s="12"/>
      <c r="BB1073" s="12"/>
      <c r="BC1073" s="12"/>
      <c r="BD1073" s="12"/>
      <c r="BE1073" s="12"/>
      <c r="BF1073" s="12"/>
      <c r="BG1073" s="12"/>
      <c r="BH1073" s="12"/>
      <c r="BI1073" s="12"/>
      <c r="BJ1073" s="12"/>
      <c r="BK1073" s="12"/>
      <c r="BL1073" s="12"/>
      <c r="BM1073" s="12"/>
      <c r="BN1073" s="12"/>
      <c r="BO1073" s="12"/>
      <c r="BP1073" s="12"/>
      <c r="BQ1073" s="12"/>
      <c r="BR1073" s="12"/>
      <c r="BS1073" s="12"/>
      <c r="BT1073" s="12"/>
      <c r="BU1073" s="12"/>
      <c r="BV1073" s="12"/>
      <c r="BW1073" s="12"/>
      <c r="BX1073" s="12"/>
      <c r="BY1073" s="12"/>
      <c r="BZ1073" s="12"/>
      <c r="CA1073" s="12"/>
      <c r="CB1073" s="12"/>
      <c r="CC1073" s="12"/>
      <c r="CD1073" s="12"/>
      <c r="CE1073" s="12"/>
    </row>
    <row r="1074" spans="1:83" ht="14.25" customHeight="1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2"/>
      <c r="AX1074" s="12"/>
      <c r="AY1074" s="12"/>
      <c r="AZ1074" s="12"/>
      <c r="BA1074" s="12"/>
      <c r="BB1074" s="12"/>
      <c r="BC1074" s="12"/>
      <c r="BD1074" s="12"/>
      <c r="BE1074" s="12"/>
      <c r="BF1074" s="12"/>
      <c r="BG1074" s="12"/>
      <c r="BH1074" s="12"/>
      <c r="BI1074" s="12"/>
      <c r="BJ1074" s="12"/>
      <c r="BK1074" s="12"/>
      <c r="BL1074" s="12"/>
      <c r="BM1074" s="12"/>
      <c r="BN1074" s="12"/>
      <c r="BO1074" s="12"/>
      <c r="BP1074" s="12"/>
      <c r="BQ1074" s="12"/>
      <c r="BR1074" s="12"/>
      <c r="BS1074" s="12"/>
      <c r="BT1074" s="12"/>
      <c r="BU1074" s="12"/>
      <c r="BV1074" s="12"/>
      <c r="BW1074" s="12"/>
      <c r="BX1074" s="12"/>
      <c r="BY1074" s="12"/>
      <c r="BZ1074" s="12"/>
      <c r="CA1074" s="12"/>
      <c r="CB1074" s="12"/>
      <c r="CC1074" s="12"/>
      <c r="CD1074" s="12"/>
      <c r="CE1074" s="12"/>
    </row>
    <row r="1075" spans="1:83" ht="14.25" customHeight="1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2"/>
      <c r="AX1075" s="12"/>
      <c r="AY1075" s="12"/>
      <c r="AZ1075" s="12"/>
      <c r="BA1075" s="12"/>
      <c r="BB1075" s="12"/>
      <c r="BC1075" s="12"/>
      <c r="BD1075" s="12"/>
      <c r="BE1075" s="12"/>
      <c r="BF1075" s="12"/>
      <c r="BG1075" s="12"/>
      <c r="BH1075" s="12"/>
      <c r="BI1075" s="12"/>
      <c r="BJ1075" s="12"/>
      <c r="BK1075" s="12"/>
      <c r="BL1075" s="12"/>
      <c r="BM1075" s="12"/>
      <c r="BN1075" s="12"/>
      <c r="BO1075" s="12"/>
      <c r="BP1075" s="12"/>
      <c r="BQ1075" s="12"/>
      <c r="BR1075" s="12"/>
      <c r="BS1075" s="12"/>
      <c r="BT1075" s="12"/>
      <c r="BU1075" s="12"/>
      <c r="BV1075" s="12"/>
      <c r="BW1075" s="12"/>
      <c r="BX1075" s="12"/>
      <c r="BY1075" s="12"/>
      <c r="BZ1075" s="12"/>
      <c r="CA1075" s="12"/>
      <c r="CB1075" s="12"/>
      <c r="CC1075" s="12"/>
      <c r="CD1075" s="12"/>
      <c r="CE1075" s="12"/>
    </row>
    <row r="1076" spans="1:83" ht="14.25" customHeight="1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2"/>
      <c r="AX1076" s="12"/>
      <c r="AY1076" s="12"/>
      <c r="AZ1076" s="12"/>
      <c r="BA1076" s="12"/>
      <c r="BB1076" s="12"/>
      <c r="BC1076" s="12"/>
      <c r="BD1076" s="12"/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/>
      <c r="BT1076" s="12"/>
      <c r="BU1076" s="12"/>
      <c r="BV1076" s="12"/>
      <c r="BW1076" s="12"/>
      <c r="BX1076" s="12"/>
      <c r="BY1076" s="12"/>
      <c r="BZ1076" s="12"/>
      <c r="CA1076" s="12"/>
      <c r="CB1076" s="12"/>
      <c r="CC1076" s="12"/>
      <c r="CD1076" s="12"/>
      <c r="CE1076" s="12"/>
    </row>
    <row r="1077" spans="1:83" ht="14.25" customHeight="1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2"/>
      <c r="AX1077" s="12"/>
      <c r="AY1077" s="12"/>
      <c r="AZ1077" s="12"/>
      <c r="BA1077" s="12"/>
      <c r="BB1077" s="12"/>
      <c r="BC1077" s="12"/>
      <c r="BD1077" s="12"/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12"/>
      <c r="BY1077" s="12"/>
      <c r="BZ1077" s="12"/>
      <c r="CA1077" s="12"/>
      <c r="CB1077" s="12"/>
      <c r="CC1077" s="12"/>
      <c r="CD1077" s="12"/>
      <c r="CE1077" s="12"/>
    </row>
    <row r="1078" spans="1:83" ht="14.25" customHeight="1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2"/>
      <c r="AX1078" s="12"/>
      <c r="AY1078" s="12"/>
      <c r="AZ1078" s="12"/>
      <c r="BA1078" s="12"/>
      <c r="BB1078" s="12"/>
      <c r="BC1078" s="12"/>
      <c r="BD1078" s="12"/>
      <c r="BE1078" s="12"/>
      <c r="BF1078" s="12"/>
      <c r="BG1078" s="12"/>
      <c r="BH1078" s="12"/>
      <c r="BI1078" s="12"/>
      <c r="BJ1078" s="12"/>
      <c r="BK1078" s="12"/>
      <c r="BL1078" s="12"/>
      <c r="BM1078" s="12"/>
      <c r="BN1078" s="12"/>
      <c r="BO1078" s="12"/>
      <c r="BP1078" s="12"/>
      <c r="BQ1078" s="12"/>
      <c r="BR1078" s="12"/>
      <c r="BS1078" s="12"/>
      <c r="BT1078" s="12"/>
      <c r="BU1078" s="12"/>
      <c r="BV1078" s="12"/>
      <c r="BW1078" s="12"/>
      <c r="BX1078" s="12"/>
      <c r="BY1078" s="12"/>
      <c r="BZ1078" s="12"/>
      <c r="CA1078" s="12"/>
      <c r="CB1078" s="12"/>
      <c r="CC1078" s="12"/>
      <c r="CD1078" s="12"/>
      <c r="CE1078" s="12"/>
    </row>
    <row r="1079" spans="1:83" ht="14.25" customHeight="1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2"/>
      <c r="AX1079" s="12"/>
      <c r="AY1079" s="12"/>
      <c r="AZ1079" s="12"/>
      <c r="BA1079" s="12"/>
      <c r="BB1079" s="12"/>
      <c r="BC1079" s="12"/>
      <c r="BD1079" s="12"/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2"/>
      <c r="BT1079" s="12"/>
      <c r="BU1079" s="12"/>
      <c r="BV1079" s="12"/>
      <c r="BW1079" s="12"/>
      <c r="BX1079" s="12"/>
      <c r="BY1079" s="12"/>
      <c r="BZ1079" s="12"/>
      <c r="CA1079" s="12"/>
      <c r="CB1079" s="12"/>
      <c r="CC1079" s="12"/>
      <c r="CD1079" s="12"/>
      <c r="CE1079" s="12"/>
    </row>
    <row r="1080" spans="1:83" ht="14.25" customHeight="1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2"/>
      <c r="AX1080" s="12"/>
      <c r="AY1080" s="12"/>
      <c r="AZ1080" s="12"/>
      <c r="BA1080" s="12"/>
      <c r="BB1080" s="12"/>
      <c r="BC1080" s="12"/>
      <c r="BD1080" s="12"/>
      <c r="BE1080" s="12"/>
      <c r="BF1080" s="12"/>
      <c r="BG1080" s="12"/>
      <c r="BH1080" s="12"/>
      <c r="BI1080" s="12"/>
      <c r="BJ1080" s="12"/>
      <c r="BK1080" s="12"/>
      <c r="BL1080" s="12"/>
      <c r="BM1080" s="12"/>
      <c r="BN1080" s="12"/>
      <c r="BO1080" s="12"/>
      <c r="BP1080" s="12"/>
      <c r="BQ1080" s="12"/>
      <c r="BR1080" s="12"/>
      <c r="BS1080" s="12"/>
      <c r="BT1080" s="12"/>
      <c r="BU1080" s="12"/>
      <c r="BV1080" s="12"/>
      <c r="BW1080" s="12"/>
      <c r="BX1080" s="12"/>
      <c r="BY1080" s="12"/>
      <c r="BZ1080" s="12"/>
      <c r="CA1080" s="12"/>
      <c r="CB1080" s="12"/>
      <c r="CC1080" s="12"/>
      <c r="CD1080" s="12"/>
      <c r="CE1080" s="12"/>
    </row>
    <row r="1081" spans="1:83" ht="14.25" customHeight="1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2"/>
      <c r="AX1081" s="12"/>
      <c r="AY1081" s="12"/>
      <c r="AZ1081" s="12"/>
      <c r="BA1081" s="12"/>
      <c r="BB1081" s="12"/>
      <c r="BC1081" s="12"/>
      <c r="BD1081" s="12"/>
      <c r="BE1081" s="12"/>
      <c r="BF1081" s="12"/>
      <c r="BG1081" s="12"/>
      <c r="BH1081" s="12"/>
      <c r="BI1081" s="12"/>
      <c r="BJ1081" s="12"/>
      <c r="BK1081" s="12"/>
      <c r="BL1081" s="12"/>
      <c r="BM1081" s="12"/>
      <c r="BN1081" s="12"/>
      <c r="BO1081" s="12"/>
      <c r="BP1081" s="12"/>
      <c r="BQ1081" s="12"/>
      <c r="BR1081" s="12"/>
      <c r="BS1081" s="12"/>
      <c r="BT1081" s="12"/>
      <c r="BU1081" s="12"/>
      <c r="BV1081" s="12"/>
      <c r="BW1081" s="12"/>
      <c r="BX1081" s="12"/>
      <c r="BY1081" s="12"/>
      <c r="BZ1081" s="12"/>
      <c r="CA1081" s="12"/>
      <c r="CB1081" s="12"/>
      <c r="CC1081" s="12"/>
      <c r="CD1081" s="12"/>
      <c r="CE1081" s="12"/>
    </row>
    <row r="1082" spans="1:83" ht="14.25" customHeight="1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2"/>
      <c r="AX1082" s="12"/>
      <c r="AY1082" s="12"/>
      <c r="AZ1082" s="12"/>
      <c r="BA1082" s="12"/>
      <c r="BB1082" s="12"/>
      <c r="BC1082" s="12"/>
      <c r="BD1082" s="12"/>
      <c r="BE1082" s="12"/>
      <c r="BF1082" s="12"/>
      <c r="BG1082" s="12"/>
      <c r="BH1082" s="12"/>
      <c r="BI1082" s="12"/>
      <c r="BJ1082" s="12"/>
      <c r="BK1082" s="12"/>
      <c r="BL1082" s="12"/>
      <c r="BM1082" s="12"/>
      <c r="BN1082" s="12"/>
      <c r="BO1082" s="12"/>
      <c r="BP1082" s="12"/>
      <c r="BQ1082" s="12"/>
      <c r="BR1082" s="12"/>
      <c r="BS1082" s="12"/>
      <c r="BT1082" s="12"/>
      <c r="BU1082" s="12"/>
      <c r="BV1082" s="12"/>
      <c r="BW1082" s="12"/>
      <c r="BX1082" s="12"/>
      <c r="BY1082" s="12"/>
      <c r="BZ1082" s="12"/>
      <c r="CA1082" s="12"/>
      <c r="CB1082" s="12"/>
      <c r="CC1082" s="12"/>
      <c r="CD1082" s="12"/>
      <c r="CE1082" s="12"/>
    </row>
    <row r="1083" spans="1:83" ht="14.25" customHeight="1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2"/>
      <c r="AX1083" s="12"/>
      <c r="AY1083" s="12"/>
      <c r="AZ1083" s="12"/>
      <c r="BA1083" s="12"/>
      <c r="BB1083" s="12"/>
      <c r="BC1083" s="12"/>
      <c r="BD1083" s="12"/>
      <c r="BE1083" s="12"/>
      <c r="BF1083" s="12"/>
      <c r="BG1083" s="12"/>
      <c r="BH1083" s="12"/>
      <c r="BI1083" s="12"/>
      <c r="BJ1083" s="12"/>
      <c r="BK1083" s="12"/>
      <c r="BL1083" s="12"/>
      <c r="BM1083" s="12"/>
      <c r="BN1083" s="12"/>
      <c r="BO1083" s="12"/>
      <c r="BP1083" s="12"/>
      <c r="BQ1083" s="12"/>
      <c r="BR1083" s="12"/>
      <c r="BS1083" s="12"/>
      <c r="BT1083" s="12"/>
      <c r="BU1083" s="12"/>
      <c r="BV1083" s="12"/>
      <c r="BW1083" s="12"/>
      <c r="BX1083" s="12"/>
      <c r="BY1083" s="12"/>
      <c r="BZ1083" s="12"/>
      <c r="CA1083" s="12"/>
      <c r="CB1083" s="12"/>
      <c r="CC1083" s="12"/>
      <c r="CD1083" s="12"/>
      <c r="CE1083" s="12"/>
    </row>
    <row r="1084" spans="1:83" ht="14.25" customHeight="1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2"/>
      <c r="AX1084" s="12"/>
      <c r="AY1084" s="12"/>
      <c r="AZ1084" s="12"/>
      <c r="BA1084" s="12"/>
      <c r="BB1084" s="12"/>
      <c r="BC1084" s="12"/>
      <c r="BD1084" s="12"/>
      <c r="BE1084" s="12"/>
      <c r="BF1084" s="12"/>
      <c r="BG1084" s="12"/>
      <c r="BH1084" s="12"/>
      <c r="BI1084" s="12"/>
      <c r="BJ1084" s="12"/>
      <c r="BK1084" s="12"/>
      <c r="BL1084" s="12"/>
      <c r="BM1084" s="12"/>
      <c r="BN1084" s="12"/>
      <c r="BO1084" s="12"/>
      <c r="BP1084" s="12"/>
      <c r="BQ1084" s="12"/>
      <c r="BR1084" s="12"/>
      <c r="BS1084" s="12"/>
      <c r="BT1084" s="12"/>
      <c r="BU1084" s="12"/>
      <c r="BV1084" s="12"/>
      <c r="BW1084" s="12"/>
      <c r="BX1084" s="12"/>
      <c r="BY1084" s="12"/>
      <c r="BZ1084" s="12"/>
      <c r="CA1084" s="12"/>
      <c r="CB1084" s="12"/>
      <c r="CC1084" s="12"/>
      <c r="CD1084" s="12"/>
      <c r="CE1084" s="12"/>
    </row>
    <row r="1085" spans="1:83" ht="14.25" customHeight="1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2"/>
      <c r="AX1085" s="12"/>
      <c r="AY1085" s="12"/>
      <c r="AZ1085" s="12"/>
      <c r="BA1085" s="12"/>
      <c r="BB1085" s="12"/>
      <c r="BC1085" s="12"/>
      <c r="BD1085" s="12"/>
      <c r="BE1085" s="12"/>
      <c r="BF1085" s="12"/>
      <c r="BG1085" s="12"/>
      <c r="BH1085" s="12"/>
      <c r="BI1085" s="12"/>
      <c r="BJ1085" s="12"/>
      <c r="BK1085" s="12"/>
      <c r="BL1085" s="12"/>
      <c r="BM1085" s="12"/>
      <c r="BN1085" s="12"/>
      <c r="BO1085" s="12"/>
      <c r="BP1085" s="12"/>
      <c r="BQ1085" s="12"/>
      <c r="BR1085" s="12"/>
      <c r="BS1085" s="12"/>
      <c r="BT1085" s="12"/>
      <c r="BU1085" s="12"/>
      <c r="BV1085" s="12"/>
      <c r="BW1085" s="12"/>
      <c r="BX1085" s="12"/>
      <c r="BY1085" s="12"/>
      <c r="BZ1085" s="12"/>
      <c r="CA1085" s="12"/>
      <c r="CB1085" s="12"/>
      <c r="CC1085" s="12"/>
      <c r="CD1085" s="12"/>
      <c r="CE1085" s="12"/>
    </row>
    <row r="1086" spans="1:83" ht="14.25" customHeight="1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2"/>
      <c r="AX1086" s="12"/>
      <c r="AY1086" s="12"/>
      <c r="AZ1086" s="12"/>
      <c r="BA1086" s="12"/>
      <c r="BB1086" s="12"/>
      <c r="BC1086" s="12"/>
      <c r="BD1086" s="12"/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2"/>
      <c r="BT1086" s="12"/>
      <c r="BU1086" s="12"/>
      <c r="BV1086" s="12"/>
      <c r="BW1086" s="12"/>
      <c r="BX1086" s="12"/>
      <c r="BY1086" s="12"/>
      <c r="BZ1086" s="12"/>
      <c r="CA1086" s="12"/>
      <c r="CB1086" s="12"/>
      <c r="CC1086" s="12"/>
      <c r="CD1086" s="12"/>
      <c r="CE1086" s="12"/>
    </row>
    <row r="1087" spans="1:83" ht="14.25" customHeight="1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</row>
    <row r="1088" spans="1:83" ht="14.25" customHeight="1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2"/>
      <c r="AX1088" s="12"/>
      <c r="AY1088" s="12"/>
      <c r="AZ1088" s="12"/>
      <c r="BA1088" s="12"/>
      <c r="BB1088" s="12"/>
      <c r="BC1088" s="12"/>
      <c r="BD1088" s="12"/>
      <c r="BE1088" s="12"/>
      <c r="BF1088" s="12"/>
      <c r="BG1088" s="12"/>
      <c r="BH1088" s="12"/>
      <c r="BI1088" s="12"/>
      <c r="BJ1088" s="12"/>
      <c r="BK1088" s="12"/>
      <c r="BL1088" s="12"/>
      <c r="BM1088" s="12"/>
      <c r="BN1088" s="12"/>
      <c r="BO1088" s="12"/>
      <c r="BP1088" s="12"/>
      <c r="BQ1088" s="12"/>
      <c r="BR1088" s="12"/>
      <c r="BS1088" s="12"/>
      <c r="BT1088" s="12"/>
      <c r="BU1088" s="12"/>
      <c r="BV1088" s="12"/>
      <c r="BW1088" s="12"/>
      <c r="BX1088" s="12"/>
      <c r="BY1088" s="12"/>
      <c r="BZ1088" s="12"/>
      <c r="CA1088" s="12"/>
      <c r="CB1088" s="12"/>
      <c r="CC1088" s="12"/>
      <c r="CD1088" s="12"/>
      <c r="CE1088" s="12"/>
    </row>
    <row r="1089" spans="1:83" ht="14.25" customHeight="1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2"/>
      <c r="AX1089" s="12"/>
      <c r="AY1089" s="12"/>
      <c r="AZ1089" s="12"/>
      <c r="BA1089" s="12"/>
      <c r="BB1089" s="12"/>
      <c r="BC1089" s="12"/>
      <c r="BD1089" s="12"/>
      <c r="BE1089" s="12"/>
      <c r="BF1089" s="12"/>
      <c r="BG1089" s="12"/>
      <c r="BH1089" s="12"/>
      <c r="BI1089" s="12"/>
      <c r="BJ1089" s="12"/>
      <c r="BK1089" s="12"/>
      <c r="BL1089" s="12"/>
      <c r="BM1089" s="12"/>
      <c r="BN1089" s="12"/>
      <c r="BO1089" s="12"/>
      <c r="BP1089" s="12"/>
      <c r="BQ1089" s="12"/>
      <c r="BR1089" s="12"/>
      <c r="BS1089" s="12"/>
      <c r="BT1089" s="12"/>
      <c r="BU1089" s="12"/>
      <c r="BV1089" s="12"/>
      <c r="BW1089" s="12"/>
      <c r="BX1089" s="12"/>
      <c r="BY1089" s="12"/>
      <c r="BZ1089" s="12"/>
      <c r="CA1089" s="12"/>
      <c r="CB1089" s="12"/>
      <c r="CC1089" s="12"/>
      <c r="CD1089" s="12"/>
      <c r="CE1089" s="12"/>
    </row>
    <row r="1090" spans="1:83" ht="14.25" customHeight="1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2"/>
      <c r="AX1090" s="12"/>
      <c r="AY1090" s="12"/>
      <c r="AZ1090" s="12"/>
      <c r="BA1090" s="12"/>
      <c r="BB1090" s="12"/>
      <c r="BC1090" s="12"/>
      <c r="BD1090" s="12"/>
      <c r="BE1090" s="12"/>
      <c r="BF1090" s="12"/>
      <c r="BG1090" s="12"/>
      <c r="BH1090" s="12"/>
      <c r="BI1090" s="12"/>
      <c r="BJ1090" s="12"/>
      <c r="BK1090" s="12"/>
      <c r="BL1090" s="12"/>
      <c r="BM1090" s="12"/>
      <c r="BN1090" s="12"/>
      <c r="BO1090" s="12"/>
      <c r="BP1090" s="12"/>
      <c r="BQ1090" s="12"/>
      <c r="BR1090" s="12"/>
      <c r="BS1090" s="12"/>
      <c r="BT1090" s="12"/>
      <c r="BU1090" s="12"/>
      <c r="BV1090" s="12"/>
      <c r="BW1090" s="12"/>
      <c r="BX1090" s="12"/>
      <c r="BY1090" s="12"/>
      <c r="BZ1090" s="12"/>
      <c r="CA1090" s="12"/>
      <c r="CB1090" s="12"/>
      <c r="CC1090" s="12"/>
      <c r="CD1090" s="12"/>
      <c r="CE1090" s="12"/>
    </row>
    <row r="1091" spans="1:83" ht="14.25" customHeight="1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2"/>
      <c r="AX1091" s="12"/>
      <c r="AY1091" s="12"/>
      <c r="AZ1091" s="12"/>
      <c r="BA1091" s="12"/>
      <c r="BB1091" s="12"/>
      <c r="BC1091" s="12"/>
      <c r="BD1091" s="12"/>
      <c r="BE1091" s="12"/>
      <c r="BF1091" s="12"/>
      <c r="BG1091" s="12"/>
      <c r="BH1091" s="12"/>
      <c r="BI1091" s="12"/>
      <c r="BJ1091" s="12"/>
      <c r="BK1091" s="12"/>
      <c r="BL1091" s="12"/>
      <c r="BM1091" s="12"/>
      <c r="BN1091" s="12"/>
      <c r="BO1091" s="12"/>
      <c r="BP1091" s="12"/>
      <c r="BQ1091" s="12"/>
      <c r="BR1091" s="12"/>
      <c r="BS1091" s="12"/>
      <c r="BT1091" s="12"/>
      <c r="BU1091" s="12"/>
      <c r="BV1091" s="12"/>
      <c r="BW1091" s="12"/>
      <c r="BX1091" s="12"/>
      <c r="BY1091" s="12"/>
      <c r="BZ1091" s="12"/>
      <c r="CA1091" s="12"/>
      <c r="CB1091" s="12"/>
      <c r="CC1091" s="12"/>
      <c r="CD1091" s="12"/>
      <c r="CE1091" s="12"/>
    </row>
    <row r="1092" spans="1:83" ht="14.25" customHeight="1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2"/>
      <c r="AX1092" s="12"/>
      <c r="AY1092" s="12"/>
      <c r="AZ1092" s="12"/>
      <c r="BA1092" s="12"/>
      <c r="BB1092" s="12"/>
      <c r="BC1092" s="12"/>
      <c r="BD1092" s="12"/>
      <c r="BE1092" s="12"/>
      <c r="BF1092" s="12"/>
      <c r="BG1092" s="12"/>
      <c r="BH1092" s="12"/>
      <c r="BI1092" s="12"/>
      <c r="BJ1092" s="12"/>
      <c r="BK1092" s="12"/>
      <c r="BL1092" s="12"/>
      <c r="BM1092" s="12"/>
      <c r="BN1092" s="12"/>
      <c r="BO1092" s="12"/>
      <c r="BP1092" s="12"/>
      <c r="BQ1092" s="12"/>
      <c r="BR1092" s="12"/>
      <c r="BS1092" s="12"/>
      <c r="BT1092" s="12"/>
      <c r="BU1092" s="12"/>
      <c r="BV1092" s="12"/>
      <c r="BW1092" s="12"/>
      <c r="BX1092" s="12"/>
      <c r="BY1092" s="12"/>
      <c r="BZ1092" s="12"/>
      <c r="CA1092" s="12"/>
      <c r="CB1092" s="12"/>
      <c r="CC1092" s="12"/>
      <c r="CD1092" s="12"/>
      <c r="CE1092" s="12"/>
    </row>
    <row r="1093" spans="1:83" ht="14.25" customHeight="1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2"/>
      <c r="AX1093" s="12"/>
      <c r="AY1093" s="12"/>
      <c r="AZ1093" s="12"/>
      <c r="BA1093" s="12"/>
      <c r="BB1093" s="12"/>
      <c r="BC1093" s="12"/>
      <c r="BD1093" s="12"/>
      <c r="BE1093" s="12"/>
      <c r="BF1093" s="12"/>
      <c r="BG1093" s="12"/>
      <c r="BH1093" s="12"/>
      <c r="BI1093" s="12"/>
      <c r="BJ1093" s="12"/>
      <c r="BK1093" s="12"/>
      <c r="BL1093" s="12"/>
      <c r="BM1093" s="12"/>
      <c r="BN1093" s="12"/>
      <c r="BO1093" s="12"/>
      <c r="BP1093" s="12"/>
      <c r="BQ1093" s="12"/>
      <c r="BR1093" s="12"/>
      <c r="BS1093" s="12"/>
      <c r="BT1093" s="12"/>
      <c r="BU1093" s="12"/>
      <c r="BV1093" s="12"/>
      <c r="BW1093" s="12"/>
      <c r="BX1093" s="12"/>
      <c r="BY1093" s="12"/>
      <c r="BZ1093" s="12"/>
      <c r="CA1093" s="12"/>
      <c r="CB1093" s="12"/>
      <c r="CC1093" s="12"/>
      <c r="CD1093" s="12"/>
      <c r="CE1093" s="12"/>
    </row>
    <row r="1094" spans="1:83" ht="14.25" customHeight="1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2"/>
      <c r="AX1094" s="12"/>
      <c r="AY1094" s="12"/>
      <c r="AZ1094" s="12"/>
      <c r="BA1094" s="12"/>
      <c r="BB1094" s="12"/>
      <c r="BC1094" s="12"/>
      <c r="BD1094" s="12"/>
      <c r="BE1094" s="12"/>
      <c r="BF1094" s="12"/>
      <c r="BG1094" s="12"/>
      <c r="BH1094" s="12"/>
      <c r="BI1094" s="12"/>
      <c r="BJ1094" s="12"/>
      <c r="BK1094" s="12"/>
      <c r="BL1094" s="12"/>
      <c r="BM1094" s="12"/>
      <c r="BN1094" s="12"/>
      <c r="BO1094" s="12"/>
      <c r="BP1094" s="12"/>
      <c r="BQ1094" s="12"/>
      <c r="BR1094" s="12"/>
      <c r="BS1094" s="12"/>
      <c r="BT1094" s="12"/>
      <c r="BU1094" s="12"/>
      <c r="BV1094" s="12"/>
      <c r="BW1094" s="12"/>
      <c r="BX1094" s="12"/>
      <c r="BY1094" s="12"/>
      <c r="BZ1094" s="12"/>
      <c r="CA1094" s="12"/>
      <c r="CB1094" s="12"/>
      <c r="CC1094" s="12"/>
      <c r="CD1094" s="12"/>
      <c r="CE1094" s="12"/>
    </row>
    <row r="1095" spans="1:83" ht="14.25" customHeight="1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2"/>
      <c r="AX1095" s="12"/>
      <c r="AY1095" s="12"/>
      <c r="AZ1095" s="12"/>
      <c r="BA1095" s="12"/>
      <c r="BB1095" s="12"/>
      <c r="BC1095" s="12"/>
      <c r="BD1095" s="12"/>
      <c r="BE1095" s="12"/>
      <c r="BF1095" s="12"/>
      <c r="BG1095" s="12"/>
      <c r="BH1095" s="12"/>
      <c r="BI1095" s="12"/>
      <c r="BJ1095" s="12"/>
      <c r="BK1095" s="12"/>
      <c r="BL1095" s="12"/>
      <c r="BM1095" s="12"/>
      <c r="BN1095" s="12"/>
      <c r="BO1095" s="12"/>
      <c r="BP1095" s="12"/>
      <c r="BQ1095" s="12"/>
      <c r="BR1095" s="12"/>
      <c r="BS1095" s="12"/>
      <c r="BT1095" s="12"/>
      <c r="BU1095" s="12"/>
      <c r="BV1095" s="12"/>
      <c r="BW1095" s="12"/>
      <c r="BX1095" s="12"/>
      <c r="BY1095" s="12"/>
      <c r="BZ1095" s="12"/>
      <c r="CA1095" s="12"/>
      <c r="CB1095" s="12"/>
      <c r="CC1095" s="12"/>
      <c r="CD1095" s="12"/>
      <c r="CE1095" s="12"/>
    </row>
    <row r="1096" spans="1:83" ht="14.25" customHeight="1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2"/>
      <c r="AX1096" s="12"/>
      <c r="AY1096" s="12"/>
      <c r="AZ1096" s="12"/>
      <c r="BA1096" s="12"/>
      <c r="BB1096" s="12"/>
      <c r="BC1096" s="12"/>
      <c r="BD1096" s="12"/>
      <c r="BE1096" s="12"/>
      <c r="BF1096" s="12"/>
      <c r="BG1096" s="12"/>
      <c r="BH1096" s="12"/>
      <c r="BI1096" s="12"/>
      <c r="BJ1096" s="12"/>
      <c r="BK1096" s="12"/>
      <c r="BL1096" s="12"/>
      <c r="BM1096" s="12"/>
      <c r="BN1096" s="12"/>
      <c r="BO1096" s="12"/>
      <c r="BP1096" s="12"/>
      <c r="BQ1096" s="12"/>
      <c r="BR1096" s="12"/>
      <c r="BS1096" s="12"/>
      <c r="BT1096" s="12"/>
      <c r="BU1096" s="12"/>
      <c r="BV1096" s="12"/>
      <c r="BW1096" s="12"/>
      <c r="BX1096" s="12"/>
      <c r="BY1096" s="12"/>
      <c r="BZ1096" s="12"/>
      <c r="CA1096" s="12"/>
      <c r="CB1096" s="12"/>
      <c r="CC1096" s="12"/>
      <c r="CD1096" s="12"/>
      <c r="CE1096" s="12"/>
    </row>
    <row r="1097" spans="1:83" ht="14.25" customHeight="1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2"/>
      <c r="AX1097" s="12"/>
      <c r="AY1097" s="12"/>
      <c r="AZ1097" s="12"/>
      <c r="BA1097" s="12"/>
      <c r="BB1097" s="12"/>
      <c r="BC1097" s="12"/>
      <c r="BD1097" s="12"/>
      <c r="BE1097" s="12"/>
      <c r="BF1097" s="12"/>
      <c r="BG1097" s="12"/>
      <c r="BH1097" s="12"/>
      <c r="BI1097" s="12"/>
      <c r="BJ1097" s="12"/>
      <c r="BK1097" s="12"/>
      <c r="BL1097" s="12"/>
      <c r="BM1097" s="12"/>
      <c r="BN1097" s="12"/>
      <c r="BO1097" s="12"/>
      <c r="BP1097" s="12"/>
      <c r="BQ1097" s="12"/>
      <c r="BR1097" s="12"/>
      <c r="BS1097" s="12"/>
      <c r="BT1097" s="12"/>
      <c r="BU1097" s="12"/>
      <c r="BV1097" s="12"/>
      <c r="BW1097" s="12"/>
      <c r="BX1097" s="12"/>
      <c r="BY1097" s="12"/>
      <c r="BZ1097" s="12"/>
      <c r="CA1097" s="12"/>
      <c r="CB1097" s="12"/>
      <c r="CC1097" s="12"/>
      <c r="CD1097" s="12"/>
      <c r="CE1097" s="12"/>
    </row>
    <row r="1098" spans="1:83" ht="14.25" customHeight="1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2"/>
      <c r="AX1098" s="12"/>
      <c r="AY1098" s="12"/>
      <c r="AZ1098" s="12"/>
      <c r="BA1098" s="12"/>
      <c r="BB1098" s="12"/>
      <c r="BC1098" s="12"/>
      <c r="BD1098" s="12"/>
      <c r="BE1098" s="12"/>
      <c r="BF1098" s="12"/>
      <c r="BG1098" s="12"/>
      <c r="BH1098" s="12"/>
      <c r="BI1098" s="12"/>
      <c r="BJ1098" s="12"/>
      <c r="BK1098" s="12"/>
      <c r="BL1098" s="12"/>
      <c r="BM1098" s="12"/>
      <c r="BN1098" s="12"/>
      <c r="BO1098" s="12"/>
      <c r="BP1098" s="12"/>
      <c r="BQ1098" s="12"/>
      <c r="BR1098" s="12"/>
      <c r="BS1098" s="12"/>
      <c r="BT1098" s="12"/>
      <c r="BU1098" s="12"/>
      <c r="BV1098" s="12"/>
      <c r="BW1098" s="12"/>
      <c r="BX1098" s="12"/>
      <c r="BY1098" s="12"/>
      <c r="BZ1098" s="12"/>
      <c r="CA1098" s="12"/>
      <c r="CB1098" s="12"/>
      <c r="CC1098" s="12"/>
      <c r="CD1098" s="12"/>
      <c r="CE1098" s="12"/>
    </row>
    <row r="1099" spans="1:83" ht="14.25" customHeight="1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2"/>
      <c r="AX1099" s="12"/>
      <c r="AY1099" s="12"/>
      <c r="AZ1099" s="12"/>
      <c r="BA1099" s="12"/>
      <c r="BB1099" s="12"/>
      <c r="BC1099" s="12"/>
      <c r="BD1099" s="12"/>
      <c r="BE1099" s="12"/>
      <c r="BF1099" s="12"/>
      <c r="BG1099" s="12"/>
      <c r="BH1099" s="12"/>
      <c r="BI1099" s="12"/>
      <c r="BJ1099" s="12"/>
      <c r="BK1099" s="12"/>
      <c r="BL1099" s="12"/>
      <c r="BM1099" s="12"/>
      <c r="BN1099" s="12"/>
      <c r="BO1099" s="12"/>
      <c r="BP1099" s="12"/>
      <c r="BQ1099" s="12"/>
      <c r="BR1099" s="12"/>
      <c r="BS1099" s="12"/>
      <c r="BT1099" s="12"/>
      <c r="BU1099" s="12"/>
      <c r="BV1099" s="12"/>
      <c r="BW1099" s="12"/>
      <c r="BX1099" s="12"/>
      <c r="BY1099" s="12"/>
      <c r="BZ1099" s="12"/>
      <c r="CA1099" s="12"/>
      <c r="CB1099" s="12"/>
      <c r="CC1099" s="12"/>
      <c r="CD1099" s="12"/>
      <c r="CE1099" s="12"/>
    </row>
    <row r="1100" spans="1:83" ht="14.25" customHeight="1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2"/>
      <c r="AX1100" s="12"/>
      <c r="AY1100" s="12"/>
      <c r="AZ1100" s="12"/>
      <c r="BA1100" s="12"/>
      <c r="BB1100" s="12"/>
      <c r="BC1100" s="12"/>
      <c r="BD1100" s="12"/>
      <c r="BE1100" s="12"/>
      <c r="BF1100" s="12"/>
      <c r="BG1100" s="12"/>
      <c r="BH1100" s="12"/>
      <c r="BI1100" s="12"/>
      <c r="BJ1100" s="12"/>
      <c r="BK1100" s="12"/>
      <c r="BL1100" s="12"/>
      <c r="BM1100" s="12"/>
      <c r="BN1100" s="12"/>
      <c r="BO1100" s="12"/>
      <c r="BP1100" s="12"/>
      <c r="BQ1100" s="12"/>
      <c r="BR1100" s="12"/>
      <c r="BS1100" s="12"/>
      <c r="BT1100" s="12"/>
      <c r="BU1100" s="12"/>
      <c r="BV1100" s="12"/>
      <c r="BW1100" s="12"/>
      <c r="BX1100" s="12"/>
      <c r="BY1100" s="12"/>
      <c r="BZ1100" s="12"/>
      <c r="CA1100" s="12"/>
      <c r="CB1100" s="12"/>
      <c r="CC1100" s="12"/>
      <c r="CD1100" s="12"/>
      <c r="CE1100" s="12"/>
    </row>
    <row r="1101" spans="1:83" ht="14.25" customHeight="1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2"/>
      <c r="AX1101" s="12"/>
      <c r="AY1101" s="12"/>
      <c r="AZ1101" s="12"/>
      <c r="BA1101" s="12"/>
      <c r="BB1101" s="12"/>
      <c r="BC1101" s="12"/>
      <c r="BD1101" s="12"/>
      <c r="BE1101" s="12"/>
      <c r="BF1101" s="12"/>
      <c r="BG1101" s="12"/>
      <c r="BH1101" s="12"/>
      <c r="BI1101" s="12"/>
      <c r="BJ1101" s="12"/>
      <c r="BK1101" s="12"/>
      <c r="BL1101" s="12"/>
      <c r="BM1101" s="12"/>
      <c r="BN1101" s="12"/>
      <c r="BO1101" s="12"/>
      <c r="BP1101" s="12"/>
      <c r="BQ1101" s="12"/>
      <c r="BR1101" s="12"/>
      <c r="BS1101" s="12"/>
      <c r="BT1101" s="12"/>
      <c r="BU1101" s="12"/>
      <c r="BV1101" s="12"/>
      <c r="BW1101" s="12"/>
      <c r="BX1101" s="12"/>
      <c r="BY1101" s="12"/>
      <c r="BZ1101" s="12"/>
      <c r="CA1101" s="12"/>
      <c r="CB1101" s="12"/>
      <c r="CC1101" s="12"/>
      <c r="CD1101" s="12"/>
      <c r="CE1101" s="12"/>
    </row>
    <row r="1102" spans="1:83" ht="14.25" customHeight="1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2"/>
      <c r="AX1102" s="12"/>
      <c r="AY1102" s="12"/>
      <c r="AZ1102" s="12"/>
      <c r="BA1102" s="12"/>
      <c r="BB1102" s="12"/>
      <c r="BC1102" s="12"/>
      <c r="BD1102" s="12"/>
      <c r="BE1102" s="12"/>
      <c r="BF1102" s="12"/>
      <c r="BG1102" s="12"/>
      <c r="BH1102" s="12"/>
      <c r="BI1102" s="12"/>
      <c r="BJ1102" s="12"/>
      <c r="BK1102" s="12"/>
      <c r="BL1102" s="12"/>
      <c r="BM1102" s="12"/>
      <c r="BN1102" s="12"/>
      <c r="BO1102" s="12"/>
      <c r="BP1102" s="12"/>
      <c r="BQ1102" s="12"/>
      <c r="BR1102" s="12"/>
      <c r="BS1102" s="12"/>
      <c r="BT1102" s="12"/>
      <c r="BU1102" s="12"/>
      <c r="BV1102" s="12"/>
      <c r="BW1102" s="12"/>
      <c r="BX1102" s="12"/>
      <c r="BY1102" s="12"/>
      <c r="BZ1102" s="12"/>
      <c r="CA1102" s="12"/>
      <c r="CB1102" s="12"/>
      <c r="CC1102" s="12"/>
      <c r="CD1102" s="12"/>
      <c r="CE1102" s="12"/>
    </row>
    <row r="1103" spans="1:83" ht="14.25" customHeight="1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2"/>
      <c r="AX1103" s="12"/>
      <c r="AY1103" s="12"/>
      <c r="AZ1103" s="12"/>
      <c r="BA1103" s="12"/>
      <c r="BB1103" s="12"/>
      <c r="BC1103" s="12"/>
      <c r="BD1103" s="12"/>
      <c r="BE1103" s="12"/>
      <c r="BF1103" s="12"/>
      <c r="BG1103" s="12"/>
      <c r="BH1103" s="12"/>
      <c r="BI1103" s="12"/>
      <c r="BJ1103" s="12"/>
      <c r="BK1103" s="12"/>
      <c r="BL1103" s="12"/>
      <c r="BM1103" s="12"/>
      <c r="BN1103" s="12"/>
      <c r="BO1103" s="12"/>
      <c r="BP1103" s="12"/>
      <c r="BQ1103" s="12"/>
      <c r="BR1103" s="12"/>
      <c r="BS1103" s="12"/>
      <c r="BT1103" s="12"/>
      <c r="BU1103" s="12"/>
      <c r="BV1103" s="12"/>
      <c r="BW1103" s="12"/>
      <c r="BX1103" s="12"/>
      <c r="BY1103" s="12"/>
      <c r="BZ1103" s="12"/>
      <c r="CA1103" s="12"/>
      <c r="CB1103" s="12"/>
      <c r="CC1103" s="12"/>
      <c r="CD1103" s="12"/>
      <c r="CE1103" s="12"/>
    </row>
    <row r="1104" spans="1:83" ht="14.25" customHeight="1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2"/>
      <c r="AX1104" s="12"/>
      <c r="AY1104" s="12"/>
      <c r="AZ1104" s="12"/>
      <c r="BA1104" s="12"/>
      <c r="BB1104" s="12"/>
      <c r="BC1104" s="12"/>
      <c r="BD1104" s="12"/>
      <c r="BE1104" s="12"/>
      <c r="BF1104" s="12"/>
      <c r="BG1104" s="12"/>
      <c r="BH1104" s="12"/>
      <c r="BI1104" s="12"/>
      <c r="BJ1104" s="12"/>
      <c r="BK1104" s="12"/>
      <c r="BL1104" s="12"/>
      <c r="BM1104" s="12"/>
      <c r="BN1104" s="12"/>
      <c r="BO1104" s="12"/>
      <c r="BP1104" s="12"/>
      <c r="BQ1104" s="12"/>
      <c r="BR1104" s="12"/>
      <c r="BS1104" s="12"/>
      <c r="BT1104" s="12"/>
      <c r="BU1104" s="12"/>
      <c r="BV1104" s="12"/>
      <c r="BW1104" s="12"/>
      <c r="BX1104" s="12"/>
      <c r="BY1104" s="12"/>
      <c r="BZ1104" s="12"/>
      <c r="CA1104" s="12"/>
      <c r="CB1104" s="12"/>
      <c r="CC1104" s="12"/>
      <c r="CD1104" s="12"/>
      <c r="CE1104" s="12"/>
    </row>
    <row r="1105" spans="1:83" ht="14.25" customHeight="1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2"/>
      <c r="AX1105" s="12"/>
      <c r="AY1105" s="12"/>
      <c r="AZ1105" s="12"/>
      <c r="BA1105" s="12"/>
      <c r="BB1105" s="12"/>
      <c r="BC1105" s="12"/>
      <c r="BD1105" s="12"/>
      <c r="BE1105" s="12"/>
      <c r="BF1105" s="12"/>
      <c r="BG1105" s="12"/>
      <c r="BH1105" s="12"/>
      <c r="BI1105" s="12"/>
      <c r="BJ1105" s="12"/>
      <c r="BK1105" s="12"/>
      <c r="BL1105" s="12"/>
      <c r="BM1105" s="12"/>
      <c r="BN1105" s="12"/>
      <c r="BO1105" s="12"/>
      <c r="BP1105" s="12"/>
      <c r="BQ1105" s="12"/>
      <c r="BR1105" s="12"/>
      <c r="BS1105" s="12"/>
      <c r="BT1105" s="12"/>
      <c r="BU1105" s="12"/>
      <c r="BV1105" s="12"/>
      <c r="BW1105" s="12"/>
      <c r="BX1105" s="12"/>
      <c r="BY1105" s="12"/>
      <c r="BZ1105" s="12"/>
      <c r="CA1105" s="12"/>
      <c r="CB1105" s="12"/>
      <c r="CC1105" s="12"/>
      <c r="CD1105" s="12"/>
      <c r="CE1105" s="12"/>
    </row>
    <row r="1106" spans="1:83" ht="14.25" customHeight="1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2"/>
      <c r="AX1106" s="12"/>
      <c r="AY1106" s="12"/>
      <c r="AZ1106" s="12"/>
      <c r="BA1106" s="12"/>
      <c r="BB1106" s="12"/>
      <c r="BC1106" s="12"/>
      <c r="BD1106" s="12"/>
      <c r="BE1106" s="12"/>
      <c r="BF1106" s="12"/>
      <c r="BG1106" s="12"/>
      <c r="BH1106" s="12"/>
      <c r="BI1106" s="12"/>
      <c r="BJ1106" s="12"/>
      <c r="BK1106" s="12"/>
      <c r="BL1106" s="12"/>
      <c r="BM1106" s="12"/>
      <c r="BN1106" s="12"/>
      <c r="BO1106" s="12"/>
      <c r="BP1106" s="12"/>
      <c r="BQ1106" s="12"/>
      <c r="BR1106" s="12"/>
      <c r="BS1106" s="12"/>
      <c r="BT1106" s="12"/>
      <c r="BU1106" s="12"/>
      <c r="BV1106" s="12"/>
      <c r="BW1106" s="12"/>
      <c r="BX1106" s="12"/>
      <c r="BY1106" s="12"/>
      <c r="BZ1106" s="12"/>
      <c r="CA1106" s="12"/>
      <c r="CB1106" s="12"/>
      <c r="CC1106" s="12"/>
      <c r="CD1106" s="12"/>
      <c r="CE1106" s="12"/>
    </row>
    <row r="1107" spans="1:83" ht="14.25" customHeight="1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2"/>
      <c r="AX1107" s="12"/>
      <c r="AY1107" s="12"/>
      <c r="AZ1107" s="12"/>
      <c r="BA1107" s="12"/>
      <c r="BB1107" s="12"/>
      <c r="BC1107" s="12"/>
      <c r="BD1107" s="12"/>
      <c r="BE1107" s="12"/>
      <c r="BF1107" s="12"/>
      <c r="BG1107" s="12"/>
      <c r="BH1107" s="12"/>
      <c r="BI1107" s="12"/>
      <c r="BJ1107" s="12"/>
      <c r="BK1107" s="12"/>
      <c r="BL1107" s="12"/>
      <c r="BM1107" s="12"/>
      <c r="BN1107" s="12"/>
      <c r="BO1107" s="12"/>
      <c r="BP1107" s="12"/>
      <c r="BQ1107" s="12"/>
      <c r="BR1107" s="12"/>
      <c r="BS1107" s="12"/>
      <c r="BT1107" s="12"/>
      <c r="BU1107" s="12"/>
      <c r="BV1107" s="12"/>
      <c r="BW1107" s="12"/>
      <c r="BX1107" s="12"/>
      <c r="BY1107" s="12"/>
      <c r="BZ1107" s="12"/>
      <c r="CA1107" s="12"/>
      <c r="CB1107" s="12"/>
      <c r="CC1107" s="12"/>
      <c r="CD1107" s="12"/>
      <c r="CE1107" s="12"/>
    </row>
    <row r="1108" spans="1:83" ht="14.25" customHeight="1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2"/>
      <c r="AX1108" s="12"/>
      <c r="AY1108" s="12"/>
      <c r="AZ1108" s="12"/>
      <c r="BA1108" s="12"/>
      <c r="BB1108" s="12"/>
      <c r="BC1108" s="12"/>
      <c r="BD1108" s="12"/>
      <c r="BE1108" s="12"/>
      <c r="BF1108" s="12"/>
      <c r="BG1108" s="12"/>
      <c r="BH1108" s="12"/>
      <c r="BI1108" s="12"/>
      <c r="BJ1108" s="12"/>
      <c r="BK1108" s="12"/>
      <c r="BL1108" s="12"/>
      <c r="BM1108" s="12"/>
      <c r="BN1108" s="12"/>
      <c r="BO1108" s="12"/>
      <c r="BP1108" s="12"/>
      <c r="BQ1108" s="12"/>
      <c r="BR1108" s="12"/>
      <c r="BS1108" s="12"/>
      <c r="BT1108" s="12"/>
      <c r="BU1108" s="12"/>
      <c r="BV1108" s="12"/>
      <c r="BW1108" s="12"/>
      <c r="BX1108" s="12"/>
      <c r="BY1108" s="12"/>
      <c r="BZ1108" s="12"/>
      <c r="CA1108" s="12"/>
      <c r="CB1108" s="12"/>
      <c r="CC1108" s="12"/>
      <c r="CD1108" s="12"/>
      <c r="CE1108" s="12"/>
    </row>
    <row r="1109" spans="1:83" ht="14.25" customHeight="1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2"/>
      <c r="AX1109" s="12"/>
      <c r="AY1109" s="12"/>
      <c r="AZ1109" s="12"/>
      <c r="BA1109" s="12"/>
      <c r="BB1109" s="12"/>
      <c r="BC1109" s="12"/>
      <c r="BD1109" s="12"/>
      <c r="BE1109" s="12"/>
      <c r="BF1109" s="12"/>
      <c r="BG1109" s="12"/>
      <c r="BH1109" s="12"/>
      <c r="BI1109" s="12"/>
      <c r="BJ1109" s="12"/>
      <c r="BK1109" s="12"/>
      <c r="BL1109" s="12"/>
      <c r="BM1109" s="12"/>
      <c r="BN1109" s="12"/>
      <c r="BO1109" s="12"/>
      <c r="BP1109" s="12"/>
      <c r="BQ1109" s="12"/>
      <c r="BR1109" s="12"/>
      <c r="BS1109" s="12"/>
      <c r="BT1109" s="12"/>
      <c r="BU1109" s="12"/>
      <c r="BV1109" s="12"/>
      <c r="BW1109" s="12"/>
      <c r="BX1109" s="12"/>
      <c r="BY1109" s="12"/>
      <c r="BZ1109" s="12"/>
      <c r="CA1109" s="12"/>
      <c r="CB1109" s="12"/>
      <c r="CC1109" s="12"/>
      <c r="CD1109" s="12"/>
      <c r="CE1109" s="12"/>
    </row>
    <row r="1110" spans="1:83" ht="14.25" customHeight="1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2"/>
      <c r="AX1110" s="12"/>
      <c r="AY1110" s="12"/>
      <c r="AZ1110" s="12"/>
      <c r="BA1110" s="12"/>
      <c r="BB1110" s="12"/>
      <c r="BC1110" s="12"/>
      <c r="BD1110" s="12"/>
      <c r="BE1110" s="12"/>
      <c r="BF1110" s="12"/>
      <c r="BG1110" s="12"/>
      <c r="BH1110" s="12"/>
      <c r="BI1110" s="12"/>
      <c r="BJ1110" s="12"/>
      <c r="BK1110" s="12"/>
      <c r="BL1110" s="12"/>
      <c r="BM1110" s="12"/>
      <c r="BN1110" s="12"/>
      <c r="BO1110" s="12"/>
      <c r="BP1110" s="12"/>
      <c r="BQ1110" s="12"/>
      <c r="BR1110" s="12"/>
      <c r="BS1110" s="12"/>
      <c r="BT1110" s="12"/>
      <c r="BU1110" s="12"/>
      <c r="BV1110" s="12"/>
      <c r="BW1110" s="12"/>
      <c r="BX1110" s="12"/>
      <c r="BY1110" s="12"/>
      <c r="BZ1110" s="12"/>
      <c r="CA1110" s="12"/>
      <c r="CB1110" s="12"/>
      <c r="CC1110" s="12"/>
      <c r="CD1110" s="12"/>
      <c r="CE1110" s="12"/>
    </row>
    <row r="1111" spans="1:83" ht="14.25" customHeight="1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2"/>
      <c r="AX1111" s="12"/>
      <c r="AY1111" s="12"/>
      <c r="AZ1111" s="12"/>
      <c r="BA1111" s="12"/>
      <c r="BB1111" s="12"/>
      <c r="BC1111" s="12"/>
      <c r="BD1111" s="12"/>
      <c r="BE1111" s="12"/>
      <c r="BF1111" s="12"/>
      <c r="BG1111" s="12"/>
      <c r="BH1111" s="12"/>
      <c r="BI1111" s="12"/>
      <c r="BJ1111" s="12"/>
      <c r="BK1111" s="12"/>
      <c r="BL1111" s="12"/>
      <c r="BM1111" s="12"/>
      <c r="BN1111" s="12"/>
      <c r="BO1111" s="12"/>
      <c r="BP1111" s="12"/>
      <c r="BQ1111" s="12"/>
      <c r="BR1111" s="12"/>
      <c r="BS1111" s="12"/>
      <c r="BT1111" s="12"/>
      <c r="BU1111" s="12"/>
      <c r="BV1111" s="12"/>
      <c r="BW1111" s="12"/>
      <c r="BX1111" s="12"/>
      <c r="BY1111" s="12"/>
      <c r="BZ1111" s="12"/>
      <c r="CA1111" s="12"/>
      <c r="CB1111" s="12"/>
      <c r="CC1111" s="12"/>
      <c r="CD1111" s="12"/>
      <c r="CE1111" s="12"/>
    </row>
    <row r="1112" spans="1:83" ht="14.25" customHeight="1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2"/>
      <c r="AX1112" s="12"/>
      <c r="AY1112" s="12"/>
      <c r="AZ1112" s="12"/>
      <c r="BA1112" s="12"/>
      <c r="BB1112" s="12"/>
      <c r="BC1112" s="12"/>
      <c r="BD1112" s="12"/>
      <c r="BE1112" s="12"/>
      <c r="BF1112" s="12"/>
      <c r="BG1112" s="12"/>
      <c r="BH1112" s="12"/>
      <c r="BI1112" s="12"/>
      <c r="BJ1112" s="12"/>
      <c r="BK1112" s="12"/>
      <c r="BL1112" s="12"/>
      <c r="BM1112" s="12"/>
      <c r="BN1112" s="12"/>
      <c r="BO1112" s="12"/>
      <c r="BP1112" s="12"/>
      <c r="BQ1112" s="12"/>
      <c r="BR1112" s="12"/>
      <c r="BS1112" s="12"/>
      <c r="BT1112" s="12"/>
      <c r="BU1112" s="12"/>
      <c r="BV1112" s="12"/>
      <c r="BW1112" s="12"/>
      <c r="BX1112" s="12"/>
      <c r="BY1112" s="12"/>
      <c r="BZ1112" s="12"/>
      <c r="CA1112" s="12"/>
      <c r="CB1112" s="12"/>
      <c r="CC1112" s="12"/>
      <c r="CD1112" s="12"/>
      <c r="CE1112" s="12"/>
    </row>
    <row r="1113" spans="1:83" ht="14.25" customHeight="1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2"/>
      <c r="AX1113" s="12"/>
      <c r="AY1113" s="12"/>
      <c r="AZ1113" s="12"/>
      <c r="BA1113" s="12"/>
      <c r="BB1113" s="12"/>
      <c r="BC1113" s="12"/>
      <c r="BD1113" s="12"/>
      <c r="BE1113" s="12"/>
      <c r="BF1113" s="12"/>
      <c r="BG1113" s="12"/>
      <c r="BH1113" s="12"/>
      <c r="BI1113" s="12"/>
      <c r="BJ1113" s="12"/>
      <c r="BK1113" s="12"/>
      <c r="BL1113" s="12"/>
      <c r="BM1113" s="12"/>
      <c r="BN1113" s="12"/>
      <c r="BO1113" s="12"/>
      <c r="BP1113" s="12"/>
      <c r="BQ1113" s="12"/>
      <c r="BR1113" s="12"/>
      <c r="BS1113" s="12"/>
      <c r="BT1113" s="12"/>
      <c r="BU1113" s="12"/>
      <c r="BV1113" s="12"/>
      <c r="BW1113" s="12"/>
      <c r="BX1113" s="12"/>
      <c r="BY1113" s="12"/>
      <c r="BZ1113" s="12"/>
      <c r="CA1113" s="12"/>
      <c r="CB1113" s="12"/>
      <c r="CC1113" s="12"/>
      <c r="CD1113" s="12"/>
      <c r="CE1113" s="12"/>
    </row>
    <row r="1114" spans="1:83" ht="14.25" customHeight="1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2"/>
      <c r="AX1114" s="12"/>
      <c r="AY1114" s="12"/>
      <c r="AZ1114" s="12"/>
      <c r="BA1114" s="12"/>
      <c r="BB1114" s="12"/>
      <c r="BC1114" s="12"/>
      <c r="BD1114" s="12"/>
      <c r="BE1114" s="12"/>
      <c r="BF1114" s="12"/>
      <c r="BG1114" s="12"/>
      <c r="BH1114" s="12"/>
      <c r="BI1114" s="12"/>
      <c r="BJ1114" s="12"/>
      <c r="BK1114" s="12"/>
      <c r="BL1114" s="12"/>
      <c r="BM1114" s="12"/>
      <c r="BN1114" s="12"/>
      <c r="BO1114" s="12"/>
      <c r="BP1114" s="12"/>
      <c r="BQ1114" s="12"/>
      <c r="BR1114" s="12"/>
      <c r="BS1114" s="12"/>
      <c r="BT1114" s="12"/>
      <c r="BU1114" s="12"/>
      <c r="BV1114" s="12"/>
      <c r="BW1114" s="12"/>
      <c r="BX1114" s="12"/>
      <c r="BY1114" s="12"/>
      <c r="BZ1114" s="12"/>
      <c r="CA1114" s="12"/>
      <c r="CB1114" s="12"/>
      <c r="CC1114" s="12"/>
      <c r="CD1114" s="12"/>
      <c r="CE1114" s="12"/>
    </row>
    <row r="1115" spans="1:83" ht="14.25" customHeight="1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2"/>
      <c r="AX1115" s="12"/>
      <c r="AY1115" s="12"/>
      <c r="AZ1115" s="12"/>
      <c r="BA1115" s="12"/>
      <c r="BB1115" s="12"/>
      <c r="BC1115" s="12"/>
      <c r="BD1115" s="12"/>
      <c r="BE1115" s="12"/>
      <c r="BF1115" s="12"/>
      <c r="BG1115" s="12"/>
      <c r="BH1115" s="12"/>
      <c r="BI1115" s="12"/>
      <c r="BJ1115" s="12"/>
      <c r="BK1115" s="12"/>
      <c r="BL1115" s="12"/>
      <c r="BM1115" s="12"/>
      <c r="BN1115" s="12"/>
      <c r="BO1115" s="12"/>
      <c r="BP1115" s="12"/>
      <c r="BQ1115" s="12"/>
      <c r="BR1115" s="12"/>
      <c r="BS1115" s="12"/>
      <c r="BT1115" s="12"/>
      <c r="BU1115" s="12"/>
      <c r="BV1115" s="12"/>
      <c r="BW1115" s="12"/>
      <c r="BX1115" s="12"/>
      <c r="BY1115" s="12"/>
      <c r="BZ1115" s="12"/>
      <c r="CA1115" s="12"/>
      <c r="CB1115" s="12"/>
      <c r="CC1115" s="12"/>
      <c r="CD1115" s="12"/>
      <c r="CE1115" s="12"/>
    </row>
    <row r="1116" spans="1:83" ht="14.25" customHeight="1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2"/>
      <c r="AX1116" s="12"/>
      <c r="AY1116" s="12"/>
      <c r="AZ1116" s="12"/>
      <c r="BA1116" s="12"/>
      <c r="BB1116" s="12"/>
      <c r="BC1116" s="12"/>
      <c r="BD1116" s="12"/>
      <c r="BE1116" s="12"/>
      <c r="BF1116" s="12"/>
      <c r="BG1116" s="12"/>
      <c r="BH1116" s="12"/>
      <c r="BI1116" s="12"/>
      <c r="BJ1116" s="12"/>
      <c r="BK1116" s="12"/>
      <c r="BL1116" s="12"/>
      <c r="BM1116" s="12"/>
      <c r="BN1116" s="12"/>
      <c r="BO1116" s="12"/>
      <c r="BP1116" s="12"/>
      <c r="BQ1116" s="12"/>
      <c r="BR1116" s="12"/>
      <c r="BS1116" s="12"/>
      <c r="BT1116" s="12"/>
      <c r="BU1116" s="12"/>
      <c r="BV1116" s="12"/>
      <c r="BW1116" s="12"/>
      <c r="BX1116" s="12"/>
      <c r="BY1116" s="12"/>
      <c r="BZ1116" s="12"/>
      <c r="CA1116" s="12"/>
      <c r="CB1116" s="12"/>
      <c r="CC1116" s="12"/>
      <c r="CD1116" s="12"/>
      <c r="CE1116" s="12"/>
    </row>
    <row r="1117" spans="1:83" ht="14.25" customHeight="1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2"/>
      <c r="AX1117" s="12"/>
      <c r="AY1117" s="12"/>
      <c r="AZ1117" s="12"/>
      <c r="BA1117" s="12"/>
      <c r="BB1117" s="12"/>
      <c r="BC1117" s="12"/>
      <c r="BD1117" s="12"/>
      <c r="BE1117" s="12"/>
      <c r="BF1117" s="12"/>
      <c r="BG1117" s="12"/>
      <c r="BH1117" s="12"/>
      <c r="BI1117" s="12"/>
      <c r="BJ1117" s="12"/>
      <c r="BK1117" s="12"/>
      <c r="BL1117" s="12"/>
      <c r="BM1117" s="12"/>
      <c r="BN1117" s="12"/>
      <c r="BO1117" s="12"/>
      <c r="BP1117" s="12"/>
      <c r="BQ1117" s="12"/>
      <c r="BR1117" s="12"/>
      <c r="BS1117" s="12"/>
      <c r="BT1117" s="12"/>
      <c r="BU1117" s="12"/>
      <c r="BV1117" s="12"/>
      <c r="BW1117" s="12"/>
      <c r="BX1117" s="12"/>
      <c r="BY1117" s="12"/>
      <c r="BZ1117" s="12"/>
      <c r="CA1117" s="12"/>
      <c r="CB1117" s="12"/>
      <c r="CC1117" s="12"/>
      <c r="CD1117" s="12"/>
      <c r="CE1117" s="12"/>
    </row>
    <row r="1118" spans="1:83" ht="14.25" customHeight="1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2"/>
      <c r="AX1118" s="12"/>
      <c r="AY1118" s="12"/>
      <c r="AZ1118" s="12"/>
      <c r="BA1118" s="12"/>
      <c r="BB1118" s="12"/>
      <c r="BC1118" s="12"/>
      <c r="BD1118" s="12"/>
      <c r="BE1118" s="12"/>
      <c r="BF1118" s="12"/>
      <c r="BG1118" s="12"/>
      <c r="BH1118" s="12"/>
      <c r="BI1118" s="12"/>
      <c r="BJ1118" s="12"/>
      <c r="BK1118" s="12"/>
      <c r="BL1118" s="12"/>
      <c r="BM1118" s="12"/>
      <c r="BN1118" s="12"/>
      <c r="BO1118" s="12"/>
      <c r="BP1118" s="12"/>
      <c r="BQ1118" s="12"/>
      <c r="BR1118" s="12"/>
      <c r="BS1118" s="12"/>
      <c r="BT1118" s="12"/>
      <c r="BU1118" s="12"/>
      <c r="BV1118" s="12"/>
      <c r="BW1118" s="12"/>
      <c r="BX1118" s="12"/>
      <c r="BY1118" s="12"/>
      <c r="BZ1118" s="12"/>
      <c r="CA1118" s="12"/>
      <c r="CB1118" s="12"/>
      <c r="CC1118" s="12"/>
      <c r="CD1118" s="12"/>
      <c r="CE1118" s="12"/>
    </row>
    <row r="1119" spans="1:83" ht="14.25" customHeight="1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2"/>
      <c r="AX1119" s="12"/>
      <c r="AY1119" s="12"/>
      <c r="AZ1119" s="12"/>
      <c r="BA1119" s="12"/>
      <c r="BB1119" s="12"/>
      <c r="BC1119" s="12"/>
      <c r="BD1119" s="12"/>
      <c r="BE1119" s="12"/>
      <c r="BF1119" s="12"/>
      <c r="BG1119" s="12"/>
      <c r="BH1119" s="12"/>
      <c r="BI1119" s="12"/>
      <c r="BJ1119" s="12"/>
      <c r="BK1119" s="12"/>
      <c r="BL1119" s="12"/>
      <c r="BM1119" s="12"/>
      <c r="BN1119" s="12"/>
      <c r="BO1119" s="12"/>
      <c r="BP1119" s="12"/>
      <c r="BQ1119" s="12"/>
      <c r="BR1119" s="12"/>
      <c r="BS1119" s="12"/>
      <c r="BT1119" s="12"/>
      <c r="BU1119" s="12"/>
      <c r="BV1119" s="12"/>
      <c r="BW1119" s="12"/>
      <c r="BX1119" s="12"/>
      <c r="BY1119" s="12"/>
      <c r="BZ1119" s="12"/>
      <c r="CA1119" s="12"/>
      <c r="CB1119" s="12"/>
      <c r="CC1119" s="12"/>
      <c r="CD1119" s="12"/>
      <c r="CE1119" s="12"/>
    </row>
    <row r="1120" spans="1:83" ht="14.25" customHeight="1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2"/>
      <c r="AX1120" s="12"/>
      <c r="AY1120" s="12"/>
      <c r="AZ1120" s="12"/>
      <c r="BA1120" s="12"/>
      <c r="BB1120" s="12"/>
      <c r="BC1120" s="12"/>
      <c r="BD1120" s="12"/>
      <c r="BE1120" s="12"/>
      <c r="BF1120" s="12"/>
      <c r="BG1120" s="12"/>
      <c r="BH1120" s="12"/>
      <c r="BI1120" s="12"/>
      <c r="BJ1120" s="12"/>
      <c r="BK1120" s="12"/>
      <c r="BL1120" s="12"/>
      <c r="BM1120" s="12"/>
      <c r="BN1120" s="12"/>
      <c r="BO1120" s="12"/>
      <c r="BP1120" s="12"/>
      <c r="BQ1120" s="12"/>
      <c r="BR1120" s="12"/>
      <c r="BS1120" s="12"/>
      <c r="BT1120" s="12"/>
      <c r="BU1120" s="12"/>
      <c r="BV1120" s="12"/>
      <c r="BW1120" s="12"/>
      <c r="BX1120" s="12"/>
      <c r="BY1120" s="12"/>
      <c r="BZ1120" s="12"/>
      <c r="CA1120" s="12"/>
      <c r="CB1120" s="12"/>
      <c r="CC1120" s="12"/>
      <c r="CD1120" s="12"/>
      <c r="CE1120" s="12"/>
    </row>
    <row r="1121" spans="1:83" ht="14.25" customHeight="1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2"/>
      <c r="AX1121" s="12"/>
      <c r="AY1121" s="12"/>
      <c r="AZ1121" s="12"/>
      <c r="BA1121" s="12"/>
      <c r="BB1121" s="12"/>
      <c r="BC1121" s="12"/>
      <c r="BD1121" s="12"/>
      <c r="BE1121" s="12"/>
      <c r="BF1121" s="12"/>
      <c r="BG1121" s="12"/>
      <c r="BH1121" s="12"/>
      <c r="BI1121" s="12"/>
      <c r="BJ1121" s="12"/>
      <c r="BK1121" s="12"/>
      <c r="BL1121" s="12"/>
      <c r="BM1121" s="12"/>
      <c r="BN1121" s="12"/>
      <c r="BO1121" s="12"/>
      <c r="BP1121" s="12"/>
      <c r="BQ1121" s="12"/>
      <c r="BR1121" s="12"/>
      <c r="BS1121" s="12"/>
      <c r="BT1121" s="12"/>
      <c r="BU1121" s="12"/>
      <c r="BV1121" s="12"/>
      <c r="BW1121" s="12"/>
      <c r="BX1121" s="12"/>
      <c r="BY1121" s="12"/>
      <c r="BZ1121" s="12"/>
      <c r="CA1121" s="12"/>
      <c r="CB1121" s="12"/>
      <c r="CC1121" s="12"/>
      <c r="CD1121" s="12"/>
      <c r="CE1121" s="12"/>
    </row>
    <row r="1122" spans="1:83" ht="14.25" customHeight="1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  <c r="AZ1122" s="12"/>
      <c r="BA1122" s="12"/>
      <c r="BB1122" s="12"/>
      <c r="BC1122" s="12"/>
      <c r="BD1122" s="12"/>
      <c r="BE1122" s="12"/>
      <c r="BF1122" s="12"/>
      <c r="BG1122" s="12"/>
      <c r="BH1122" s="12"/>
      <c r="BI1122" s="12"/>
      <c r="BJ1122" s="12"/>
      <c r="BK1122" s="12"/>
      <c r="BL1122" s="12"/>
      <c r="BM1122" s="12"/>
      <c r="BN1122" s="12"/>
      <c r="BO1122" s="12"/>
      <c r="BP1122" s="12"/>
      <c r="BQ1122" s="12"/>
      <c r="BR1122" s="12"/>
      <c r="BS1122" s="12"/>
      <c r="BT1122" s="12"/>
      <c r="BU1122" s="12"/>
      <c r="BV1122" s="12"/>
      <c r="BW1122" s="12"/>
      <c r="BX1122" s="12"/>
      <c r="BY1122" s="12"/>
      <c r="BZ1122" s="12"/>
      <c r="CA1122" s="12"/>
      <c r="CB1122" s="12"/>
      <c r="CC1122" s="12"/>
      <c r="CD1122" s="12"/>
      <c r="CE1122" s="12"/>
    </row>
    <row r="1123" spans="1:83" ht="14.25" customHeight="1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  <c r="AZ1123" s="12"/>
      <c r="BA1123" s="12"/>
      <c r="BB1123" s="12"/>
      <c r="BC1123" s="12"/>
      <c r="BD1123" s="12"/>
      <c r="BE1123" s="12"/>
      <c r="BF1123" s="12"/>
      <c r="BG1123" s="12"/>
      <c r="BH1123" s="12"/>
      <c r="BI1123" s="12"/>
      <c r="BJ1123" s="12"/>
      <c r="BK1123" s="12"/>
      <c r="BL1123" s="12"/>
      <c r="BM1123" s="12"/>
      <c r="BN1123" s="12"/>
      <c r="BO1123" s="12"/>
      <c r="BP1123" s="12"/>
      <c r="BQ1123" s="12"/>
      <c r="BR1123" s="12"/>
      <c r="BS1123" s="12"/>
      <c r="BT1123" s="12"/>
      <c r="BU1123" s="12"/>
      <c r="BV1123" s="12"/>
      <c r="BW1123" s="12"/>
      <c r="BX1123" s="12"/>
      <c r="BY1123" s="12"/>
      <c r="BZ1123" s="12"/>
      <c r="CA1123" s="12"/>
      <c r="CB1123" s="12"/>
      <c r="CC1123" s="12"/>
      <c r="CD1123" s="12"/>
      <c r="CE1123" s="12"/>
    </row>
    <row r="1124" spans="1:83" ht="14.25" customHeight="1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  <c r="AZ1124" s="12"/>
      <c r="BA1124" s="12"/>
      <c r="BB1124" s="12"/>
      <c r="BC1124" s="12"/>
      <c r="BD1124" s="12"/>
      <c r="BE1124" s="12"/>
      <c r="BF1124" s="12"/>
      <c r="BG1124" s="12"/>
      <c r="BH1124" s="12"/>
      <c r="BI1124" s="12"/>
      <c r="BJ1124" s="12"/>
      <c r="BK1124" s="12"/>
      <c r="BL1124" s="12"/>
      <c r="BM1124" s="12"/>
      <c r="BN1124" s="12"/>
      <c r="BO1124" s="12"/>
      <c r="BP1124" s="12"/>
      <c r="BQ1124" s="12"/>
      <c r="BR1124" s="12"/>
      <c r="BS1124" s="12"/>
      <c r="BT1124" s="12"/>
      <c r="BU1124" s="12"/>
      <c r="BV1124" s="12"/>
      <c r="BW1124" s="12"/>
      <c r="BX1124" s="12"/>
      <c r="BY1124" s="12"/>
      <c r="BZ1124" s="12"/>
      <c r="CA1124" s="12"/>
      <c r="CB1124" s="12"/>
      <c r="CC1124" s="12"/>
      <c r="CD1124" s="12"/>
      <c r="CE1124" s="12"/>
    </row>
    <row r="1125" spans="1:83" ht="14.25" customHeight="1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  <c r="AZ1125" s="12"/>
      <c r="BA1125" s="12"/>
      <c r="BB1125" s="12"/>
      <c r="BC1125" s="12"/>
      <c r="BD1125" s="12"/>
      <c r="BE1125" s="12"/>
      <c r="BF1125" s="12"/>
      <c r="BG1125" s="12"/>
      <c r="BH1125" s="12"/>
      <c r="BI1125" s="12"/>
      <c r="BJ1125" s="12"/>
      <c r="BK1125" s="12"/>
      <c r="BL1125" s="12"/>
      <c r="BM1125" s="12"/>
      <c r="BN1125" s="12"/>
      <c r="BO1125" s="12"/>
      <c r="BP1125" s="12"/>
      <c r="BQ1125" s="12"/>
      <c r="BR1125" s="12"/>
      <c r="BS1125" s="12"/>
      <c r="BT1125" s="12"/>
      <c r="BU1125" s="12"/>
      <c r="BV1125" s="12"/>
      <c r="BW1125" s="12"/>
      <c r="BX1125" s="12"/>
      <c r="BY1125" s="12"/>
      <c r="BZ1125" s="12"/>
      <c r="CA1125" s="12"/>
      <c r="CB1125" s="12"/>
      <c r="CC1125" s="12"/>
      <c r="CD1125" s="12"/>
      <c r="CE1125" s="12"/>
    </row>
    <row r="1126" spans="1:83" ht="14.25" customHeight="1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  <c r="AZ1126" s="12"/>
      <c r="BA1126" s="12"/>
      <c r="BB1126" s="12"/>
      <c r="BC1126" s="12"/>
      <c r="BD1126" s="12"/>
      <c r="BE1126" s="12"/>
      <c r="BF1126" s="12"/>
      <c r="BG1126" s="12"/>
      <c r="BH1126" s="12"/>
      <c r="BI1126" s="12"/>
      <c r="BJ1126" s="12"/>
      <c r="BK1126" s="12"/>
      <c r="BL1126" s="12"/>
      <c r="BM1126" s="12"/>
      <c r="BN1126" s="12"/>
      <c r="BO1126" s="12"/>
      <c r="BP1126" s="12"/>
      <c r="BQ1126" s="12"/>
      <c r="BR1126" s="12"/>
      <c r="BS1126" s="12"/>
      <c r="BT1126" s="12"/>
      <c r="BU1126" s="12"/>
      <c r="BV1126" s="12"/>
      <c r="BW1126" s="12"/>
      <c r="BX1126" s="12"/>
      <c r="BY1126" s="12"/>
      <c r="BZ1126" s="12"/>
      <c r="CA1126" s="12"/>
      <c r="CB1126" s="12"/>
      <c r="CC1126" s="12"/>
      <c r="CD1126" s="12"/>
      <c r="CE1126" s="12"/>
    </row>
    <row r="1127" spans="1:83" ht="14.25" customHeight="1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  <c r="AZ1127" s="12"/>
      <c r="BA1127" s="12"/>
      <c r="BB1127" s="12"/>
      <c r="BC1127" s="12"/>
      <c r="BD1127" s="12"/>
      <c r="BE1127" s="12"/>
      <c r="BF1127" s="12"/>
      <c r="BG1127" s="12"/>
      <c r="BH1127" s="12"/>
      <c r="BI1127" s="12"/>
      <c r="BJ1127" s="12"/>
      <c r="BK1127" s="12"/>
      <c r="BL1127" s="12"/>
      <c r="BM1127" s="12"/>
      <c r="BN1127" s="12"/>
      <c r="BO1127" s="12"/>
      <c r="BP1127" s="12"/>
      <c r="BQ1127" s="12"/>
      <c r="BR1127" s="12"/>
      <c r="BS1127" s="12"/>
      <c r="BT1127" s="12"/>
      <c r="BU1127" s="12"/>
      <c r="BV1127" s="12"/>
      <c r="BW1127" s="12"/>
      <c r="BX1127" s="12"/>
      <c r="BY1127" s="12"/>
      <c r="BZ1127" s="12"/>
      <c r="CA1127" s="12"/>
      <c r="CB1127" s="12"/>
      <c r="CC1127" s="12"/>
      <c r="CD1127" s="12"/>
      <c r="CE1127" s="12"/>
    </row>
    <row r="1128" spans="1:83" ht="14.25" customHeight="1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  <c r="AZ1128" s="12"/>
      <c r="BA1128" s="12"/>
      <c r="BB1128" s="12"/>
      <c r="BC1128" s="12"/>
      <c r="BD1128" s="12"/>
      <c r="BE1128" s="12"/>
      <c r="BF1128" s="12"/>
      <c r="BG1128" s="12"/>
      <c r="BH1128" s="12"/>
      <c r="BI1128" s="12"/>
      <c r="BJ1128" s="12"/>
      <c r="BK1128" s="12"/>
      <c r="BL1128" s="12"/>
      <c r="BM1128" s="12"/>
      <c r="BN1128" s="12"/>
      <c r="BO1128" s="12"/>
      <c r="BP1128" s="12"/>
      <c r="BQ1128" s="12"/>
      <c r="BR1128" s="12"/>
      <c r="BS1128" s="12"/>
      <c r="BT1128" s="12"/>
      <c r="BU1128" s="12"/>
      <c r="BV1128" s="12"/>
      <c r="BW1128" s="12"/>
      <c r="BX1128" s="12"/>
      <c r="BY1128" s="12"/>
      <c r="BZ1128" s="12"/>
      <c r="CA1128" s="12"/>
      <c r="CB1128" s="12"/>
      <c r="CC1128" s="12"/>
      <c r="CD1128" s="12"/>
      <c r="CE1128" s="12"/>
    </row>
    <row r="1129" spans="1:83" ht="14.25" customHeight="1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  <c r="AZ1129" s="12"/>
      <c r="BA1129" s="12"/>
      <c r="BB1129" s="12"/>
      <c r="BC1129" s="12"/>
      <c r="BD1129" s="12"/>
      <c r="BE1129" s="12"/>
      <c r="BF1129" s="12"/>
      <c r="BG1129" s="12"/>
      <c r="BH1129" s="12"/>
      <c r="BI1129" s="12"/>
      <c r="BJ1129" s="12"/>
      <c r="BK1129" s="12"/>
      <c r="BL1129" s="12"/>
      <c r="BM1129" s="12"/>
      <c r="BN1129" s="12"/>
      <c r="BO1129" s="12"/>
      <c r="BP1129" s="12"/>
      <c r="BQ1129" s="12"/>
      <c r="BR1129" s="12"/>
      <c r="BS1129" s="12"/>
      <c r="BT1129" s="12"/>
      <c r="BU1129" s="12"/>
      <c r="BV1129" s="12"/>
      <c r="BW1129" s="12"/>
      <c r="BX1129" s="12"/>
      <c r="BY1129" s="12"/>
      <c r="BZ1129" s="12"/>
      <c r="CA1129" s="12"/>
      <c r="CB1129" s="12"/>
      <c r="CC1129" s="12"/>
      <c r="CD1129" s="12"/>
      <c r="CE1129" s="12"/>
    </row>
    <row r="1130" spans="1:83" ht="14.25" customHeight="1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  <c r="AZ1130" s="12"/>
      <c r="BA1130" s="12"/>
      <c r="BB1130" s="12"/>
      <c r="BC1130" s="12"/>
      <c r="BD1130" s="12"/>
      <c r="BE1130" s="12"/>
      <c r="BF1130" s="12"/>
      <c r="BG1130" s="12"/>
      <c r="BH1130" s="12"/>
      <c r="BI1130" s="12"/>
      <c r="BJ1130" s="12"/>
      <c r="BK1130" s="12"/>
      <c r="BL1130" s="12"/>
      <c r="BM1130" s="12"/>
      <c r="BN1130" s="12"/>
      <c r="BO1130" s="12"/>
      <c r="BP1130" s="12"/>
      <c r="BQ1130" s="12"/>
      <c r="BR1130" s="12"/>
      <c r="BS1130" s="12"/>
      <c r="BT1130" s="12"/>
      <c r="BU1130" s="12"/>
      <c r="BV1130" s="12"/>
      <c r="BW1130" s="12"/>
      <c r="BX1130" s="12"/>
      <c r="BY1130" s="12"/>
      <c r="BZ1130" s="12"/>
      <c r="CA1130" s="12"/>
      <c r="CB1130" s="12"/>
      <c r="CC1130" s="12"/>
      <c r="CD1130" s="12"/>
      <c r="CE1130" s="12"/>
    </row>
    <row r="1131" spans="1:83" ht="14.25" customHeight="1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  <c r="AZ1131" s="12"/>
      <c r="BA1131" s="12"/>
      <c r="BB1131" s="12"/>
      <c r="BC1131" s="12"/>
      <c r="BD1131" s="12"/>
      <c r="BE1131" s="12"/>
      <c r="BF1131" s="12"/>
      <c r="BG1131" s="12"/>
      <c r="BH1131" s="12"/>
      <c r="BI1131" s="12"/>
      <c r="BJ1131" s="12"/>
      <c r="BK1131" s="12"/>
      <c r="BL1131" s="12"/>
      <c r="BM1131" s="12"/>
      <c r="BN1131" s="12"/>
      <c r="BO1131" s="12"/>
      <c r="BP1131" s="12"/>
      <c r="BQ1131" s="12"/>
      <c r="BR1131" s="12"/>
      <c r="BS1131" s="12"/>
      <c r="BT1131" s="12"/>
      <c r="BU1131" s="12"/>
      <c r="BV1131" s="12"/>
      <c r="BW1131" s="12"/>
      <c r="BX1131" s="12"/>
      <c r="BY1131" s="12"/>
      <c r="BZ1131" s="12"/>
      <c r="CA1131" s="12"/>
      <c r="CB1131" s="12"/>
      <c r="CC1131" s="12"/>
      <c r="CD1131" s="12"/>
      <c r="CE1131" s="12"/>
    </row>
    <row r="1132" spans="1:83" ht="14.25" customHeight="1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  <c r="AZ1132" s="12"/>
      <c r="BA1132" s="12"/>
      <c r="BB1132" s="12"/>
      <c r="BC1132" s="12"/>
      <c r="BD1132" s="12"/>
      <c r="BE1132" s="12"/>
      <c r="BF1132" s="12"/>
      <c r="BG1132" s="12"/>
      <c r="BH1132" s="12"/>
      <c r="BI1132" s="12"/>
      <c r="BJ1132" s="12"/>
      <c r="BK1132" s="12"/>
      <c r="BL1132" s="12"/>
      <c r="BM1132" s="12"/>
      <c r="BN1132" s="12"/>
      <c r="BO1132" s="12"/>
      <c r="BP1132" s="12"/>
      <c r="BQ1132" s="12"/>
      <c r="BR1132" s="12"/>
      <c r="BS1132" s="12"/>
      <c r="BT1132" s="12"/>
      <c r="BU1132" s="12"/>
      <c r="BV1132" s="12"/>
      <c r="BW1132" s="12"/>
      <c r="BX1132" s="12"/>
      <c r="BY1132" s="12"/>
      <c r="BZ1132" s="12"/>
      <c r="CA1132" s="12"/>
      <c r="CB1132" s="12"/>
      <c r="CC1132" s="12"/>
      <c r="CD1132" s="12"/>
      <c r="CE1132" s="12"/>
    </row>
    <row r="1133" spans="1:83" ht="14.25" customHeight="1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  <c r="AZ1133" s="12"/>
      <c r="BA1133" s="12"/>
      <c r="BB1133" s="12"/>
      <c r="BC1133" s="12"/>
      <c r="BD1133" s="12"/>
      <c r="BE1133" s="12"/>
      <c r="BF1133" s="12"/>
      <c r="BG1133" s="12"/>
      <c r="BH1133" s="12"/>
      <c r="BI1133" s="12"/>
      <c r="BJ1133" s="12"/>
      <c r="BK1133" s="12"/>
      <c r="BL1133" s="12"/>
      <c r="BM1133" s="12"/>
      <c r="BN1133" s="12"/>
      <c r="BO1133" s="12"/>
      <c r="BP1133" s="12"/>
      <c r="BQ1133" s="12"/>
      <c r="BR1133" s="12"/>
      <c r="BS1133" s="12"/>
      <c r="BT1133" s="12"/>
      <c r="BU1133" s="12"/>
      <c r="BV1133" s="12"/>
      <c r="BW1133" s="12"/>
      <c r="BX1133" s="12"/>
      <c r="BY1133" s="12"/>
      <c r="BZ1133" s="12"/>
      <c r="CA1133" s="12"/>
      <c r="CB1133" s="12"/>
      <c r="CC1133" s="12"/>
      <c r="CD1133" s="12"/>
      <c r="CE1133" s="12"/>
    </row>
    <row r="1134" spans="1:83" ht="14.25" customHeight="1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  <c r="AZ1134" s="12"/>
      <c r="BA1134" s="12"/>
      <c r="BB1134" s="12"/>
      <c r="BC1134" s="12"/>
      <c r="BD1134" s="12"/>
      <c r="BE1134" s="12"/>
      <c r="BF1134" s="12"/>
      <c r="BG1134" s="12"/>
      <c r="BH1134" s="12"/>
      <c r="BI1134" s="12"/>
      <c r="BJ1134" s="12"/>
      <c r="BK1134" s="12"/>
      <c r="BL1134" s="12"/>
      <c r="BM1134" s="12"/>
      <c r="BN1134" s="12"/>
      <c r="BO1134" s="12"/>
      <c r="BP1134" s="12"/>
      <c r="BQ1134" s="12"/>
      <c r="BR1134" s="12"/>
      <c r="BS1134" s="12"/>
      <c r="BT1134" s="12"/>
      <c r="BU1134" s="12"/>
      <c r="BV1134" s="12"/>
      <c r="BW1134" s="12"/>
      <c r="BX1134" s="12"/>
      <c r="BY1134" s="12"/>
      <c r="BZ1134" s="12"/>
      <c r="CA1134" s="12"/>
      <c r="CB1134" s="12"/>
      <c r="CC1134" s="12"/>
      <c r="CD1134" s="12"/>
      <c r="CE1134" s="12"/>
    </row>
    <row r="1135" spans="1:83" ht="14.25" customHeight="1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  <c r="AZ1135" s="12"/>
      <c r="BA1135" s="12"/>
      <c r="BB1135" s="12"/>
      <c r="BC1135" s="12"/>
      <c r="BD1135" s="12"/>
      <c r="BE1135" s="12"/>
      <c r="BF1135" s="12"/>
      <c r="BG1135" s="12"/>
      <c r="BH1135" s="12"/>
      <c r="BI1135" s="12"/>
      <c r="BJ1135" s="12"/>
      <c r="BK1135" s="12"/>
      <c r="BL1135" s="12"/>
      <c r="BM1135" s="12"/>
      <c r="BN1135" s="12"/>
      <c r="BO1135" s="12"/>
      <c r="BP1135" s="12"/>
      <c r="BQ1135" s="12"/>
      <c r="BR1135" s="12"/>
      <c r="BS1135" s="12"/>
      <c r="BT1135" s="12"/>
      <c r="BU1135" s="12"/>
      <c r="BV1135" s="12"/>
      <c r="BW1135" s="12"/>
      <c r="BX1135" s="12"/>
      <c r="BY1135" s="12"/>
      <c r="BZ1135" s="12"/>
      <c r="CA1135" s="12"/>
      <c r="CB1135" s="12"/>
      <c r="CC1135" s="12"/>
      <c r="CD1135" s="12"/>
      <c r="CE1135" s="12"/>
    </row>
  </sheetData>
  <mergeCells count="450">
    <mergeCell ref="G274:H275"/>
    <mergeCell ref="U274:V275"/>
    <mergeCell ref="L274:M275"/>
    <mergeCell ref="N274:O275"/>
    <mergeCell ref="P274:Q275"/>
    <mergeCell ref="A275:B276"/>
    <mergeCell ref="S275:T276"/>
    <mergeCell ref="J275:K276"/>
    <mergeCell ref="B266:B267"/>
    <mergeCell ref="C273:H273"/>
    <mergeCell ref="L273:Q273"/>
    <mergeCell ref="U273:Z273"/>
    <mergeCell ref="G244:H245"/>
    <mergeCell ref="U244:V245"/>
    <mergeCell ref="L244:M245"/>
    <mergeCell ref="N244:O245"/>
    <mergeCell ref="P244:Q245"/>
    <mergeCell ref="A245:B246"/>
    <mergeCell ref="S245:T246"/>
    <mergeCell ref="J245:K246"/>
    <mergeCell ref="B236:B237"/>
    <mergeCell ref="C243:H243"/>
    <mergeCell ref="L243:Q243"/>
    <mergeCell ref="U243:Z243"/>
    <mergeCell ref="G215:H216"/>
    <mergeCell ref="U215:V216"/>
    <mergeCell ref="L215:M216"/>
    <mergeCell ref="N215:O216"/>
    <mergeCell ref="P215:Q216"/>
    <mergeCell ref="A216:B217"/>
    <mergeCell ref="S216:T217"/>
    <mergeCell ref="J216:K217"/>
    <mergeCell ref="B207:B208"/>
    <mergeCell ref="C214:H214"/>
    <mergeCell ref="L214:Q214"/>
    <mergeCell ref="U214:Z214"/>
    <mergeCell ref="G185:H186"/>
    <mergeCell ref="U185:V186"/>
    <mergeCell ref="L185:M186"/>
    <mergeCell ref="N185:O186"/>
    <mergeCell ref="P185:Q186"/>
    <mergeCell ref="A186:B187"/>
    <mergeCell ref="S186:T187"/>
    <mergeCell ref="J186:K187"/>
    <mergeCell ref="B177:B178"/>
    <mergeCell ref="C184:H184"/>
    <mergeCell ref="L184:Q184"/>
    <mergeCell ref="U184:Z184"/>
    <mergeCell ref="G156:H157"/>
    <mergeCell ref="U156:V157"/>
    <mergeCell ref="L156:M157"/>
    <mergeCell ref="N156:O157"/>
    <mergeCell ref="P156:Q157"/>
    <mergeCell ref="A157:B158"/>
    <mergeCell ref="S157:T158"/>
    <mergeCell ref="J157:K158"/>
    <mergeCell ref="B148:B149"/>
    <mergeCell ref="C155:H155"/>
    <mergeCell ref="L155:Q155"/>
    <mergeCell ref="U155:Z155"/>
    <mergeCell ref="G127:H128"/>
    <mergeCell ref="U127:V128"/>
    <mergeCell ref="L127:M128"/>
    <mergeCell ref="N127:O128"/>
    <mergeCell ref="P127:Q128"/>
    <mergeCell ref="A128:B129"/>
    <mergeCell ref="S128:T129"/>
    <mergeCell ref="J128:K129"/>
    <mergeCell ref="B119:B120"/>
    <mergeCell ref="C126:H126"/>
    <mergeCell ref="L126:Q126"/>
    <mergeCell ref="U126:Z126"/>
    <mergeCell ref="G98:H99"/>
    <mergeCell ref="U98:V99"/>
    <mergeCell ref="L98:M99"/>
    <mergeCell ref="N98:O99"/>
    <mergeCell ref="P98:Q99"/>
    <mergeCell ref="A99:B100"/>
    <mergeCell ref="S99:T100"/>
    <mergeCell ref="J99:K100"/>
    <mergeCell ref="B90:B91"/>
    <mergeCell ref="C97:H97"/>
    <mergeCell ref="L97:Q97"/>
    <mergeCell ref="U97:Z97"/>
    <mergeCell ref="G70:H71"/>
    <mergeCell ref="U70:V71"/>
    <mergeCell ref="L70:M71"/>
    <mergeCell ref="N70:O71"/>
    <mergeCell ref="P70:Q71"/>
    <mergeCell ref="A71:B72"/>
    <mergeCell ref="S71:T72"/>
    <mergeCell ref="J71:K72"/>
    <mergeCell ref="B62:B63"/>
    <mergeCell ref="C69:H69"/>
    <mergeCell ref="L69:Q69"/>
    <mergeCell ref="U69:Z69"/>
    <mergeCell ref="C3:H5"/>
    <mergeCell ref="C6:H8"/>
    <mergeCell ref="A10:B11"/>
    <mergeCell ref="S10:T11"/>
    <mergeCell ref="J10:K11"/>
    <mergeCell ref="C11:D12"/>
    <mergeCell ref="E11:F12"/>
    <mergeCell ref="G11:H12"/>
    <mergeCell ref="L11:M12"/>
    <mergeCell ref="N11:O12"/>
    <mergeCell ref="P11:Q12"/>
    <mergeCell ref="A12:B13"/>
    <mergeCell ref="S12:T13"/>
    <mergeCell ref="J12:K13"/>
    <mergeCell ref="B3:B4"/>
    <mergeCell ref="C10:H10"/>
    <mergeCell ref="L10:Q10"/>
    <mergeCell ref="C33:H35"/>
    <mergeCell ref="C36:H38"/>
    <mergeCell ref="A40:B41"/>
    <mergeCell ref="S40:T41"/>
    <mergeCell ref="J40:K41"/>
    <mergeCell ref="C41:D42"/>
    <mergeCell ref="E41:F42"/>
    <mergeCell ref="G41:H42"/>
    <mergeCell ref="L41:M42"/>
    <mergeCell ref="B33:B34"/>
    <mergeCell ref="A42:B43"/>
    <mergeCell ref="C40:H40"/>
    <mergeCell ref="L40:Q40"/>
    <mergeCell ref="A287:B287"/>
    <mergeCell ref="J287:K287"/>
    <mergeCell ref="S287:T287"/>
    <mergeCell ref="A289:B289"/>
    <mergeCell ref="J289:K289"/>
    <mergeCell ref="S289:T289"/>
    <mergeCell ref="A291:B291"/>
    <mergeCell ref="J291:K291"/>
    <mergeCell ref="S291:T291"/>
    <mergeCell ref="A281:B281"/>
    <mergeCell ref="J281:K281"/>
    <mergeCell ref="S281:T281"/>
    <mergeCell ref="A283:B283"/>
    <mergeCell ref="J283:K283"/>
    <mergeCell ref="S283:T283"/>
    <mergeCell ref="A285:B285"/>
    <mergeCell ref="J285:K285"/>
    <mergeCell ref="S285:T285"/>
    <mergeCell ref="A277:B277"/>
    <mergeCell ref="J277:K277"/>
    <mergeCell ref="S277:T277"/>
    <mergeCell ref="A279:B279"/>
    <mergeCell ref="J279:K279"/>
    <mergeCell ref="S279:T279"/>
    <mergeCell ref="W274:X275"/>
    <mergeCell ref="Y274:Z275"/>
    <mergeCell ref="A257:B257"/>
    <mergeCell ref="J257:K257"/>
    <mergeCell ref="S257:T257"/>
    <mergeCell ref="A259:B259"/>
    <mergeCell ref="J259:K259"/>
    <mergeCell ref="S259:T259"/>
    <mergeCell ref="A261:B261"/>
    <mergeCell ref="J261:K261"/>
    <mergeCell ref="S261:T261"/>
    <mergeCell ref="C266:H268"/>
    <mergeCell ref="C269:H271"/>
    <mergeCell ref="A273:B274"/>
    <mergeCell ref="S273:T274"/>
    <mergeCell ref="J273:K274"/>
    <mergeCell ref="C274:D275"/>
    <mergeCell ref="E274:F275"/>
    <mergeCell ref="A251:B251"/>
    <mergeCell ref="J251:K251"/>
    <mergeCell ref="S251:T251"/>
    <mergeCell ref="A253:B253"/>
    <mergeCell ref="J253:K253"/>
    <mergeCell ref="S253:T253"/>
    <mergeCell ref="A255:B255"/>
    <mergeCell ref="J255:K255"/>
    <mergeCell ref="S255:T255"/>
    <mergeCell ref="A247:B247"/>
    <mergeCell ref="J247:K247"/>
    <mergeCell ref="S247:T247"/>
    <mergeCell ref="A249:B249"/>
    <mergeCell ref="J249:K249"/>
    <mergeCell ref="S249:T249"/>
    <mergeCell ref="W244:X245"/>
    <mergeCell ref="Y244:Z245"/>
    <mergeCell ref="A228:B228"/>
    <mergeCell ref="J228:K228"/>
    <mergeCell ref="S228:T228"/>
    <mergeCell ref="A230:B230"/>
    <mergeCell ref="J230:K230"/>
    <mergeCell ref="S230:T230"/>
    <mergeCell ref="A232:B232"/>
    <mergeCell ref="J232:K232"/>
    <mergeCell ref="S232:T232"/>
    <mergeCell ref="C236:H238"/>
    <mergeCell ref="C239:H241"/>
    <mergeCell ref="A243:B244"/>
    <mergeCell ref="S243:T244"/>
    <mergeCell ref="J243:K244"/>
    <mergeCell ref="C244:D245"/>
    <mergeCell ref="E244:F245"/>
    <mergeCell ref="A222:B222"/>
    <mergeCell ref="J222:K222"/>
    <mergeCell ref="S222:T222"/>
    <mergeCell ref="A224:B224"/>
    <mergeCell ref="J224:K224"/>
    <mergeCell ref="S224:T224"/>
    <mergeCell ref="A226:B226"/>
    <mergeCell ref="J226:K226"/>
    <mergeCell ref="S226:T226"/>
    <mergeCell ref="A218:B218"/>
    <mergeCell ref="J218:K218"/>
    <mergeCell ref="S218:T218"/>
    <mergeCell ref="A220:B220"/>
    <mergeCell ref="J220:K220"/>
    <mergeCell ref="S220:T220"/>
    <mergeCell ref="W215:X216"/>
    <mergeCell ref="Y215:Z216"/>
    <mergeCell ref="A198:B198"/>
    <mergeCell ref="J198:K198"/>
    <mergeCell ref="S198:T198"/>
    <mergeCell ref="A200:B200"/>
    <mergeCell ref="J200:K200"/>
    <mergeCell ref="S200:T200"/>
    <mergeCell ref="A202:B202"/>
    <mergeCell ref="J202:K202"/>
    <mergeCell ref="S202:T202"/>
    <mergeCell ref="C207:H209"/>
    <mergeCell ref="C210:H212"/>
    <mergeCell ref="A214:B215"/>
    <mergeCell ref="S214:T215"/>
    <mergeCell ref="J214:K215"/>
    <mergeCell ref="C215:D216"/>
    <mergeCell ref="E215:F216"/>
    <mergeCell ref="A192:B192"/>
    <mergeCell ref="J192:K192"/>
    <mergeCell ref="S192:T192"/>
    <mergeCell ref="A194:B194"/>
    <mergeCell ref="J194:K194"/>
    <mergeCell ref="S194:T194"/>
    <mergeCell ref="A196:B196"/>
    <mergeCell ref="J196:K196"/>
    <mergeCell ref="S196:T196"/>
    <mergeCell ref="A188:B188"/>
    <mergeCell ref="J188:K188"/>
    <mergeCell ref="S188:T188"/>
    <mergeCell ref="A190:B190"/>
    <mergeCell ref="J190:K190"/>
    <mergeCell ref="S190:T190"/>
    <mergeCell ref="W185:X186"/>
    <mergeCell ref="Y185:Z186"/>
    <mergeCell ref="A169:B169"/>
    <mergeCell ref="J169:K169"/>
    <mergeCell ref="S169:T169"/>
    <mergeCell ref="A171:B171"/>
    <mergeCell ref="J171:K171"/>
    <mergeCell ref="S171:T171"/>
    <mergeCell ref="A173:B173"/>
    <mergeCell ref="J173:K173"/>
    <mergeCell ref="S173:T173"/>
    <mergeCell ref="C177:H179"/>
    <mergeCell ref="C180:H182"/>
    <mergeCell ref="A184:B185"/>
    <mergeCell ref="S184:T185"/>
    <mergeCell ref="J184:K185"/>
    <mergeCell ref="C185:D186"/>
    <mergeCell ref="E185:F186"/>
    <mergeCell ref="A163:B163"/>
    <mergeCell ref="J163:K163"/>
    <mergeCell ref="S163:T163"/>
    <mergeCell ref="A165:B165"/>
    <mergeCell ref="J165:K165"/>
    <mergeCell ref="S165:T165"/>
    <mergeCell ref="A167:B167"/>
    <mergeCell ref="J167:K167"/>
    <mergeCell ref="S167:T167"/>
    <mergeCell ref="A159:B159"/>
    <mergeCell ref="J159:K159"/>
    <mergeCell ref="S159:T159"/>
    <mergeCell ref="A161:B161"/>
    <mergeCell ref="J161:K161"/>
    <mergeCell ref="S161:T161"/>
    <mergeCell ref="W156:X157"/>
    <mergeCell ref="Y156:Z157"/>
    <mergeCell ref="A140:B140"/>
    <mergeCell ref="J140:K140"/>
    <mergeCell ref="S140:T140"/>
    <mergeCell ref="A142:B142"/>
    <mergeCell ref="J142:K142"/>
    <mergeCell ref="S142:T142"/>
    <mergeCell ref="A144:B144"/>
    <mergeCell ref="J144:K144"/>
    <mergeCell ref="S144:T144"/>
    <mergeCell ref="C148:H150"/>
    <mergeCell ref="C151:H153"/>
    <mergeCell ref="A155:B156"/>
    <mergeCell ref="S155:T156"/>
    <mergeCell ref="J155:K156"/>
    <mergeCell ref="C156:D157"/>
    <mergeCell ref="E156:F157"/>
    <mergeCell ref="A134:B134"/>
    <mergeCell ref="J134:K134"/>
    <mergeCell ref="S134:T134"/>
    <mergeCell ref="A136:B136"/>
    <mergeCell ref="J136:K136"/>
    <mergeCell ref="S136:T136"/>
    <mergeCell ref="A138:B138"/>
    <mergeCell ref="J138:K138"/>
    <mergeCell ref="S138:T138"/>
    <mergeCell ref="A130:B130"/>
    <mergeCell ref="J130:K130"/>
    <mergeCell ref="S130:T130"/>
    <mergeCell ref="A132:B132"/>
    <mergeCell ref="J132:K132"/>
    <mergeCell ref="S132:T132"/>
    <mergeCell ref="W127:X128"/>
    <mergeCell ref="Y127:Z128"/>
    <mergeCell ref="A111:B111"/>
    <mergeCell ref="J111:K111"/>
    <mergeCell ref="S111:T111"/>
    <mergeCell ref="A113:B113"/>
    <mergeCell ref="J113:K113"/>
    <mergeCell ref="S113:T113"/>
    <mergeCell ref="A115:B115"/>
    <mergeCell ref="J115:K115"/>
    <mergeCell ref="S115:T115"/>
    <mergeCell ref="C119:H121"/>
    <mergeCell ref="C122:H124"/>
    <mergeCell ref="A126:B127"/>
    <mergeCell ref="S126:T127"/>
    <mergeCell ref="J126:K127"/>
    <mergeCell ref="C127:D128"/>
    <mergeCell ref="E127:F128"/>
    <mergeCell ref="A105:B105"/>
    <mergeCell ref="J105:K105"/>
    <mergeCell ref="S105:T105"/>
    <mergeCell ref="A107:B107"/>
    <mergeCell ref="J107:K107"/>
    <mergeCell ref="S107:T107"/>
    <mergeCell ref="A109:B109"/>
    <mergeCell ref="J109:K109"/>
    <mergeCell ref="S109:T109"/>
    <mergeCell ref="A101:B101"/>
    <mergeCell ref="J101:K101"/>
    <mergeCell ref="S101:T101"/>
    <mergeCell ref="A103:B103"/>
    <mergeCell ref="J103:K103"/>
    <mergeCell ref="S103:T103"/>
    <mergeCell ref="W98:X99"/>
    <mergeCell ref="Y98:Z99"/>
    <mergeCell ref="A83:B83"/>
    <mergeCell ref="J83:K83"/>
    <mergeCell ref="S83:T83"/>
    <mergeCell ref="A85:B85"/>
    <mergeCell ref="J85:K85"/>
    <mergeCell ref="S85:T85"/>
    <mergeCell ref="A87:B87"/>
    <mergeCell ref="J87:K87"/>
    <mergeCell ref="S87:T87"/>
    <mergeCell ref="C90:H92"/>
    <mergeCell ref="C93:H95"/>
    <mergeCell ref="A97:B98"/>
    <mergeCell ref="S97:T98"/>
    <mergeCell ref="J97:K98"/>
    <mergeCell ref="C98:D99"/>
    <mergeCell ref="E98:F99"/>
    <mergeCell ref="A77:B77"/>
    <mergeCell ref="J77:K77"/>
    <mergeCell ref="S77:T77"/>
    <mergeCell ref="A79:B79"/>
    <mergeCell ref="J79:K79"/>
    <mergeCell ref="S79:T79"/>
    <mergeCell ref="A81:B81"/>
    <mergeCell ref="J81:K81"/>
    <mergeCell ref="S81:T81"/>
    <mergeCell ref="A73:B73"/>
    <mergeCell ref="J73:K73"/>
    <mergeCell ref="S73:T73"/>
    <mergeCell ref="A75:B75"/>
    <mergeCell ref="J75:K75"/>
    <mergeCell ref="S75:T75"/>
    <mergeCell ref="W70:X71"/>
    <mergeCell ref="Y70:Z71"/>
    <mergeCell ref="A54:B54"/>
    <mergeCell ref="J54:K54"/>
    <mergeCell ref="S54:T54"/>
    <mergeCell ref="A56:B56"/>
    <mergeCell ref="J56:K56"/>
    <mergeCell ref="S56:T56"/>
    <mergeCell ref="A58:B58"/>
    <mergeCell ref="J58:K58"/>
    <mergeCell ref="S58:T58"/>
    <mergeCell ref="C62:H64"/>
    <mergeCell ref="C65:H67"/>
    <mergeCell ref="A69:B70"/>
    <mergeCell ref="S69:T70"/>
    <mergeCell ref="J69:K70"/>
    <mergeCell ref="C70:D71"/>
    <mergeCell ref="E70:F71"/>
    <mergeCell ref="A48:B48"/>
    <mergeCell ref="J48:K48"/>
    <mergeCell ref="S48:T48"/>
    <mergeCell ref="A50:B50"/>
    <mergeCell ref="J50:K50"/>
    <mergeCell ref="S50:T50"/>
    <mergeCell ref="A52:B52"/>
    <mergeCell ref="J52:K52"/>
    <mergeCell ref="S52:T52"/>
    <mergeCell ref="U40:Z40"/>
    <mergeCell ref="A44:B44"/>
    <mergeCell ref="J44:K44"/>
    <mergeCell ref="S44:T44"/>
    <mergeCell ref="A46:B46"/>
    <mergeCell ref="J46:K46"/>
    <mergeCell ref="S46:T46"/>
    <mergeCell ref="U41:V42"/>
    <mergeCell ref="W41:X42"/>
    <mergeCell ref="Y41:Z42"/>
    <mergeCell ref="N41:O42"/>
    <mergeCell ref="P41:Q42"/>
    <mergeCell ref="S42:T43"/>
    <mergeCell ref="J42:K43"/>
    <mergeCell ref="A24:B24"/>
    <mergeCell ref="J24:K24"/>
    <mergeCell ref="S24:T24"/>
    <mergeCell ref="A26:B26"/>
    <mergeCell ref="J26:K26"/>
    <mergeCell ref="S26:T26"/>
    <mergeCell ref="A28:B28"/>
    <mergeCell ref="J28:K28"/>
    <mergeCell ref="S28:T28"/>
    <mergeCell ref="A18:B18"/>
    <mergeCell ref="J18:K18"/>
    <mergeCell ref="S18:T18"/>
    <mergeCell ref="A20:B20"/>
    <mergeCell ref="J20:K20"/>
    <mergeCell ref="S20:T20"/>
    <mergeCell ref="A22:B22"/>
    <mergeCell ref="J22:K22"/>
    <mergeCell ref="S22:T22"/>
    <mergeCell ref="U10:Z10"/>
    <mergeCell ref="A14:B14"/>
    <mergeCell ref="J14:K14"/>
    <mergeCell ref="S14:T14"/>
    <mergeCell ref="A16:B16"/>
    <mergeCell ref="J16:K16"/>
    <mergeCell ref="S16:T16"/>
    <mergeCell ref="U11:V12"/>
    <mergeCell ref="W11:X12"/>
    <mergeCell ref="Y11:Z1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Disdik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Ogienz</cp:lastModifiedBy>
  <dcterms:created xsi:type="dcterms:W3CDTF">2023-01-24T03:42:53Z</dcterms:created>
  <dcterms:modified xsi:type="dcterms:W3CDTF">2023-01-27T08:08:44Z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D0C2A7E1DEBC463E98F71A716D9F6B40</vt:lpwstr>
  </property>
  <property fmtid="{D5CDD505-2E9C-101B-9397-08002B2CF9AE}" pid="3" name="KSOProductBuildVer">
    <vt:lpwstr>1033-11.2.0.11440</vt:lpwstr>
  </property>
</Properties>
</file>