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Ogienz\Downloads\"/>
    </mc:Choice>
  </mc:AlternateContent>
  <xr:revisionPtr revIDLastSave="0" documentId="13_ncr:1_{B5177F8A-E278-4559-86C8-D59E7D1417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sdik" sheetId="1" r:id="rId1"/>
  </sheets>
  <calcPr calcId="191029"/>
</workbook>
</file>

<file path=xl/calcChain.xml><?xml version="1.0" encoding="utf-8"?>
<calcChain xmlns="http://schemas.openxmlformats.org/spreadsheetml/2006/main">
  <c r="X259" i="1" l="1"/>
  <c r="O259" i="1"/>
  <c r="W259" i="1"/>
  <c r="N259" i="1"/>
  <c r="X255" i="1"/>
  <c r="W255" i="1"/>
  <c r="O255" i="1"/>
  <c r="N255" i="1"/>
  <c r="P255" i="1" s="1"/>
  <c r="W253" i="1"/>
  <c r="X253" i="1"/>
  <c r="O253" i="1"/>
  <c r="N253" i="1"/>
  <c r="X251" i="1"/>
  <c r="W251" i="1"/>
  <c r="O251" i="1"/>
  <c r="N251" i="1"/>
  <c r="O249" i="1"/>
  <c r="X249" i="1"/>
  <c r="W249" i="1"/>
  <c r="N249" i="1"/>
  <c r="W200" i="1"/>
  <c r="X200" i="1"/>
  <c r="X198" i="1"/>
  <c r="W198" i="1"/>
  <c r="X196" i="1"/>
  <c r="W196" i="1"/>
  <c r="X194" i="1"/>
  <c r="Z194" i="1" s="1"/>
  <c r="X192" i="1"/>
  <c r="W192" i="1"/>
  <c r="X190" i="1"/>
  <c r="Z190" i="1" s="1"/>
  <c r="W190" i="1"/>
  <c r="O200" i="1"/>
  <c r="O198" i="1"/>
  <c r="O196" i="1"/>
  <c r="O194" i="1"/>
  <c r="O192" i="1"/>
  <c r="Q192" i="1" s="1"/>
  <c r="O190" i="1"/>
  <c r="N200" i="1"/>
  <c r="P200" i="1" s="1"/>
  <c r="N198" i="1"/>
  <c r="P198" i="1" s="1"/>
  <c r="N196" i="1"/>
  <c r="P196" i="1" s="1"/>
  <c r="N192" i="1"/>
  <c r="N190" i="1"/>
  <c r="W194" i="1"/>
  <c r="N194" i="1"/>
  <c r="P194" i="1" s="1"/>
  <c r="V144" i="1"/>
  <c r="X87" i="1"/>
  <c r="X144" i="1"/>
  <c r="Z81" i="1"/>
  <c r="V87" i="1"/>
  <c r="Y140" i="1"/>
  <c r="U87" i="1"/>
  <c r="U144" i="1"/>
  <c r="Y136" i="1"/>
  <c r="Y77" i="1"/>
  <c r="X22" i="1"/>
  <c r="W22" i="1"/>
  <c r="W28" i="1" s="1"/>
  <c r="Q81" i="1"/>
  <c r="P81" i="1"/>
  <c r="Q77" i="1"/>
  <c r="P77" i="1"/>
  <c r="P79" i="1"/>
  <c r="Q79" i="1"/>
  <c r="O85" i="1"/>
  <c r="Q85" i="1" s="1"/>
  <c r="N85" i="1"/>
  <c r="E85" i="1"/>
  <c r="N77" i="1"/>
  <c r="O75" i="1"/>
  <c r="O87" i="1" s="1"/>
  <c r="N75" i="1"/>
  <c r="P75" i="1" s="1"/>
  <c r="E75" i="1"/>
  <c r="O132" i="1"/>
  <c r="N132" i="1"/>
  <c r="N144" i="1" s="1"/>
  <c r="L132" i="1"/>
  <c r="M132" i="1"/>
  <c r="O134" i="1"/>
  <c r="O136" i="1"/>
  <c r="O138" i="1"/>
  <c r="M138" i="1"/>
  <c r="O140" i="1"/>
  <c r="O142" i="1"/>
  <c r="Q142" i="1" s="1"/>
  <c r="L138" i="1"/>
  <c r="O22" i="1"/>
  <c r="Q22" i="1" s="1"/>
  <c r="N22" i="1"/>
  <c r="P22" i="1" s="1"/>
  <c r="X261" i="1"/>
  <c r="W261" i="1"/>
  <c r="V261" i="1"/>
  <c r="U261" i="1"/>
  <c r="O261" i="1"/>
  <c r="M261" i="1"/>
  <c r="L261" i="1"/>
  <c r="F261" i="1"/>
  <c r="E261" i="1"/>
  <c r="D261" i="1"/>
  <c r="C261" i="1"/>
  <c r="Z259" i="1"/>
  <c r="Y259" i="1"/>
  <c r="Q259" i="1"/>
  <c r="P259" i="1"/>
  <c r="H259" i="1"/>
  <c r="G259" i="1"/>
  <c r="Z257" i="1"/>
  <c r="Y257" i="1"/>
  <c r="Q257" i="1"/>
  <c r="P257" i="1"/>
  <c r="H257" i="1"/>
  <c r="G257" i="1"/>
  <c r="Z255" i="1"/>
  <c r="Y255" i="1"/>
  <c r="Q255" i="1"/>
  <c r="H255" i="1"/>
  <c r="G255" i="1"/>
  <c r="Z253" i="1"/>
  <c r="Y253" i="1"/>
  <c r="Q253" i="1"/>
  <c r="P253" i="1"/>
  <c r="H253" i="1"/>
  <c r="G253" i="1"/>
  <c r="Z251" i="1"/>
  <c r="Y251" i="1"/>
  <c r="Q251" i="1"/>
  <c r="P251" i="1"/>
  <c r="H251" i="1"/>
  <c r="G251" i="1"/>
  <c r="Z249" i="1"/>
  <c r="Y249" i="1"/>
  <c r="Q249" i="1"/>
  <c r="P249" i="1"/>
  <c r="H249" i="1"/>
  <c r="G249" i="1"/>
  <c r="V202" i="1"/>
  <c r="U202" i="1"/>
  <c r="O202" i="1"/>
  <c r="M202" i="1"/>
  <c r="L202" i="1"/>
  <c r="F202" i="1"/>
  <c r="E202" i="1"/>
  <c r="D202" i="1"/>
  <c r="C202" i="1"/>
  <c r="Z200" i="1"/>
  <c r="Y200" i="1"/>
  <c r="Q200" i="1"/>
  <c r="H200" i="1"/>
  <c r="G200" i="1"/>
  <c r="Z198" i="1"/>
  <c r="Y198" i="1"/>
  <c r="Q198" i="1"/>
  <c r="H198" i="1"/>
  <c r="G198" i="1"/>
  <c r="Z196" i="1"/>
  <c r="Y196" i="1"/>
  <c r="Q196" i="1"/>
  <c r="H196" i="1"/>
  <c r="G196" i="1"/>
  <c r="Y194" i="1"/>
  <c r="Q194" i="1"/>
  <c r="H194" i="1"/>
  <c r="G194" i="1"/>
  <c r="Z192" i="1"/>
  <c r="Y192" i="1"/>
  <c r="P192" i="1"/>
  <c r="H192" i="1"/>
  <c r="G192" i="1"/>
  <c r="Y190" i="1"/>
  <c r="Q190" i="1"/>
  <c r="P190" i="1"/>
  <c r="H190" i="1"/>
  <c r="G190" i="1"/>
  <c r="L144" i="1"/>
  <c r="F144" i="1"/>
  <c r="E144" i="1"/>
  <c r="D144" i="1"/>
  <c r="C144" i="1"/>
  <c r="Z142" i="1"/>
  <c r="Y142" i="1"/>
  <c r="P142" i="1"/>
  <c r="H142" i="1"/>
  <c r="G142" i="1"/>
  <c r="Z140" i="1"/>
  <c r="Q140" i="1"/>
  <c r="P140" i="1"/>
  <c r="H140" i="1"/>
  <c r="G140" i="1"/>
  <c r="Z138" i="1"/>
  <c r="Y138" i="1"/>
  <c r="P138" i="1"/>
  <c r="H138" i="1"/>
  <c r="G138" i="1"/>
  <c r="Q136" i="1"/>
  <c r="P136" i="1"/>
  <c r="H136" i="1"/>
  <c r="G136" i="1"/>
  <c r="Z134" i="1"/>
  <c r="Y134" i="1"/>
  <c r="P134" i="1"/>
  <c r="H134" i="1"/>
  <c r="G134" i="1"/>
  <c r="Z132" i="1"/>
  <c r="Y132" i="1"/>
  <c r="Q132" i="1"/>
  <c r="H132" i="1"/>
  <c r="G132" i="1"/>
  <c r="W87" i="1"/>
  <c r="N87" i="1"/>
  <c r="M87" i="1"/>
  <c r="L87" i="1"/>
  <c r="F87" i="1"/>
  <c r="E87" i="1"/>
  <c r="D87" i="1"/>
  <c r="C87" i="1"/>
  <c r="Z85" i="1"/>
  <c r="Y85" i="1"/>
  <c r="P85" i="1"/>
  <c r="H85" i="1"/>
  <c r="G85" i="1"/>
  <c r="Z83" i="1"/>
  <c r="Q83" i="1"/>
  <c r="P83" i="1"/>
  <c r="H83" i="1"/>
  <c r="G83" i="1"/>
  <c r="Y81" i="1"/>
  <c r="H81" i="1"/>
  <c r="G81" i="1"/>
  <c r="Y79" i="1"/>
  <c r="H79" i="1"/>
  <c r="G79" i="1"/>
  <c r="Z77" i="1"/>
  <c r="H77" i="1"/>
  <c r="G77" i="1"/>
  <c r="Z75" i="1"/>
  <c r="Y75" i="1"/>
  <c r="Q75" i="1"/>
  <c r="H75" i="1"/>
  <c r="G75" i="1"/>
  <c r="X28" i="1"/>
  <c r="V28" i="1"/>
  <c r="U28" i="1"/>
  <c r="O28" i="1"/>
  <c r="N28" i="1"/>
  <c r="M28" i="1"/>
  <c r="L28" i="1"/>
  <c r="F28" i="1"/>
  <c r="E28" i="1"/>
  <c r="D28" i="1"/>
  <c r="C28" i="1"/>
  <c r="Z26" i="1"/>
  <c r="Y26" i="1"/>
  <c r="Q26" i="1"/>
  <c r="P26" i="1"/>
  <c r="H26" i="1"/>
  <c r="G26" i="1"/>
  <c r="Z24" i="1"/>
  <c r="Y24" i="1"/>
  <c r="Q24" i="1"/>
  <c r="P24" i="1"/>
  <c r="H24" i="1"/>
  <c r="G24" i="1"/>
  <c r="Z22" i="1"/>
  <c r="Y22" i="1"/>
  <c r="H22" i="1"/>
  <c r="G22" i="1"/>
  <c r="Z20" i="1"/>
  <c r="Y20" i="1"/>
  <c r="Q20" i="1"/>
  <c r="P20" i="1"/>
  <c r="H20" i="1"/>
  <c r="G20" i="1"/>
  <c r="Z18" i="1"/>
  <c r="Y18" i="1"/>
  <c r="Q18" i="1"/>
  <c r="P18" i="1"/>
  <c r="H18" i="1"/>
  <c r="G18" i="1"/>
  <c r="Z16" i="1"/>
  <c r="Y16" i="1"/>
  <c r="Q16" i="1"/>
  <c r="P16" i="1"/>
  <c r="H16" i="1"/>
  <c r="G16" i="1"/>
  <c r="N261" i="1" l="1"/>
  <c r="Q261" i="1"/>
  <c r="P261" i="1"/>
  <c r="W202" i="1"/>
  <c r="X202" i="1"/>
  <c r="Q202" i="1"/>
  <c r="P202" i="1"/>
  <c r="N202" i="1"/>
  <c r="Z136" i="1"/>
  <c r="Z79" i="1"/>
  <c r="Z87" i="1" s="1"/>
  <c r="W144" i="1"/>
  <c r="Y83" i="1"/>
  <c r="Y87" i="1" s="1"/>
  <c r="Z144" i="1"/>
  <c r="G202" i="1"/>
  <c r="Y202" i="1"/>
  <c r="G261" i="1"/>
  <c r="Y261" i="1"/>
  <c r="Y28" i="1"/>
  <c r="Z28" i="1"/>
  <c r="Q87" i="1"/>
  <c r="P87" i="1"/>
  <c r="H87" i="1"/>
  <c r="P132" i="1"/>
  <c r="O144" i="1"/>
  <c r="Q138" i="1"/>
  <c r="M144" i="1"/>
  <c r="G87" i="1"/>
  <c r="H202" i="1"/>
  <c r="Z202" i="1"/>
  <c r="H261" i="1"/>
  <c r="Z261" i="1"/>
  <c r="Y144" i="1"/>
  <c r="Q134" i="1"/>
  <c r="Q144" i="1" s="1"/>
  <c r="P144" i="1"/>
  <c r="H144" i="1"/>
  <c r="G144" i="1"/>
  <c r="P28" i="1"/>
  <c r="Q28" i="1"/>
  <c r="G28" i="1"/>
  <c r="H28" i="1"/>
</calcChain>
</file>

<file path=xl/sharedStrings.xml><?xml version="1.0" encoding="utf-8"?>
<sst xmlns="http://schemas.openxmlformats.org/spreadsheetml/2006/main" count="858" uniqueCount="84">
  <si>
    <t>4.1</t>
  </si>
  <si>
    <t>PENDIDIKAN</t>
  </si>
  <si>
    <t>EDUCATION</t>
  </si>
  <si>
    <t>Tabel</t>
  </si>
  <si>
    <t>4.1.1</t>
  </si>
  <si>
    <t>Jumlah Sekolah, Guru, dan Murid Taman Kanak-Kanak (TK) di Bawah Kementerian Pendidikan dan Kebudayaan Menurut Kecamatan di Kota Bogor, 2021/2022 dan 2022/2023</t>
  </si>
  <si>
    <t>Table</t>
  </si>
  <si>
    <t>Number of Schools, Teachers, and Pupils in Kindergarten Under The Ministry of Education and Culture by Subdistrict in Bogor Municipality, 2021/2022 and 2022/2023</t>
  </si>
  <si>
    <r>
      <rPr>
        <sz val="9"/>
        <color theme="1"/>
        <rFont val="Open Sans"/>
        <charset val="134"/>
      </rPr>
      <t>Lanjutan Tabel/</t>
    </r>
    <r>
      <rPr>
        <i/>
        <sz val="9"/>
        <color theme="1"/>
        <rFont val="Myriad pro"/>
        <charset val="134"/>
      </rPr>
      <t xml:space="preserve">Continued Table </t>
    </r>
    <r>
      <rPr>
        <sz val="9"/>
        <color theme="1"/>
        <rFont val="Myriad pro"/>
        <charset val="134"/>
      </rPr>
      <t>4.1.1</t>
    </r>
  </si>
  <si>
    <t>Kecamatan</t>
  </si>
  <si>
    <r>
      <rPr>
        <b/>
        <sz val="10"/>
        <color rgb="FF231F20"/>
        <rFont val="Open Sans"/>
        <charset val="134"/>
      </rPr>
      <t>Sekolah/</t>
    </r>
    <r>
      <rPr>
        <b/>
        <i/>
        <sz val="10"/>
        <color rgb="FF231F20"/>
        <rFont val="Myriad pro"/>
        <charset val="134"/>
      </rPr>
      <t>Schools</t>
    </r>
  </si>
  <si>
    <r>
      <rPr>
        <b/>
        <sz val="9"/>
        <color rgb="FF231F20"/>
        <rFont val="Open Sans"/>
        <charset val="134"/>
      </rPr>
      <t>Guru/</t>
    </r>
    <r>
      <rPr>
        <b/>
        <i/>
        <sz val="9"/>
        <color rgb="FF231F20"/>
        <rFont val="Myriad pro"/>
        <charset val="134"/>
      </rPr>
      <t>Teachers</t>
    </r>
  </si>
  <si>
    <r>
      <rPr>
        <b/>
        <sz val="9"/>
        <color rgb="FF231F20"/>
        <rFont val="Open Sans"/>
        <charset val="134"/>
      </rPr>
      <t>Murid/</t>
    </r>
    <r>
      <rPr>
        <b/>
        <i/>
        <sz val="9"/>
        <color rgb="FF231F20"/>
        <rFont val="Myriad pro"/>
        <charset val="134"/>
      </rPr>
      <t>Students</t>
    </r>
  </si>
  <si>
    <r>
      <rPr>
        <b/>
        <sz val="10"/>
        <color rgb="FF231F20"/>
        <rFont val="Open Sans"/>
        <charset val="134"/>
      </rPr>
      <t>Negeri/</t>
    </r>
    <r>
      <rPr>
        <b/>
        <i/>
        <sz val="10"/>
        <color rgb="FF231F20"/>
        <rFont val="Myriad pro"/>
        <charset val="134"/>
      </rPr>
      <t>Public</t>
    </r>
  </si>
  <si>
    <r>
      <rPr>
        <b/>
        <sz val="10"/>
        <color rgb="FF231F20"/>
        <rFont val="Open Sans"/>
        <charset val="134"/>
      </rPr>
      <t>Swasta/</t>
    </r>
    <r>
      <rPr>
        <b/>
        <i/>
        <sz val="10"/>
        <color rgb="FF231F20"/>
        <rFont val="Myriad pro"/>
        <charset val="134"/>
      </rPr>
      <t>Private</t>
    </r>
  </si>
  <si>
    <r>
      <rPr>
        <b/>
        <sz val="10"/>
        <color rgb="FF231F20"/>
        <rFont val="Open Sans"/>
        <charset val="134"/>
      </rPr>
      <t>Jumlah/</t>
    </r>
    <r>
      <rPr>
        <b/>
        <i/>
        <sz val="10"/>
        <color rgb="FF231F20"/>
        <rFont val="Myriad pro"/>
        <charset val="134"/>
      </rPr>
      <t>Total</t>
    </r>
  </si>
  <si>
    <t>Subdistrict</t>
  </si>
  <si>
    <t>2021/2022</t>
  </si>
  <si>
    <t>2022/2023</t>
  </si>
  <si>
    <t>(1)</t>
  </si>
  <si>
    <t>(2)</t>
  </si>
  <si>
    <t>(3)</t>
  </si>
  <si>
    <t>(4)</t>
  </si>
  <si>
    <t>(5)</t>
  </si>
  <si>
    <t>(6)</t>
  </si>
  <si>
    <t>(7)</t>
  </si>
  <si>
    <t>010 Bogor Selatan</t>
  </si>
  <si>
    <t>020 Bogor Tmur</t>
  </si>
  <si>
    <t>030 Bogor Utara</t>
  </si>
  <si>
    <t>040 Bogor Tengah</t>
  </si>
  <si>
    <t>050 Bogor Barat</t>
  </si>
  <si>
    <t>060 Tanah Sareal</t>
  </si>
  <si>
    <t>Kota Bogor</t>
  </si>
  <si>
    <t>Jumlah Sekolah, Guru, dan Murid Taman Kanak-Kanak (TK) di Bawah Kementerian Pendidikan dan Kebudayaan Menurut Kecamatan di Kota Bogor, 2020/2021 dan 2021/2022</t>
  </si>
  <si>
    <t>Number of Schools, Teachers, and Pupils in Kindergarten Under The Ministry of Education and Culture by Subdistrict in Bogor Municipality, 2020/2021 and 2021/2022</t>
  </si>
  <si>
    <r>
      <rPr>
        <b/>
        <sz val="9"/>
        <color rgb="FF231F20"/>
        <rFont val="Open Sans"/>
        <charset val="134"/>
      </rPr>
      <t>Negeri/</t>
    </r>
    <r>
      <rPr>
        <b/>
        <i/>
        <sz val="9"/>
        <color rgb="FF231F20"/>
        <rFont val="Myriad pro"/>
        <charset val="134"/>
      </rPr>
      <t>Public</t>
    </r>
  </si>
  <si>
    <r>
      <rPr>
        <b/>
        <sz val="9"/>
        <color rgb="FF231F20"/>
        <rFont val="Open Sans"/>
        <charset val="134"/>
      </rPr>
      <t>Swasta/</t>
    </r>
    <r>
      <rPr>
        <b/>
        <i/>
        <sz val="9"/>
        <color rgb="FF231F20"/>
        <rFont val="Myriad pro"/>
        <charset val="134"/>
      </rPr>
      <t>Private</t>
    </r>
  </si>
  <si>
    <r>
      <rPr>
        <b/>
        <sz val="9"/>
        <color rgb="FF231F20"/>
        <rFont val="Open Sans"/>
        <charset val="134"/>
      </rPr>
      <t>Jumlah/</t>
    </r>
    <r>
      <rPr>
        <b/>
        <i/>
        <sz val="9"/>
        <color rgb="FF231F20"/>
        <rFont val="Myriad pro"/>
        <charset val="134"/>
      </rPr>
      <t>Total</t>
    </r>
  </si>
  <si>
    <t>2020/2021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</si>
  <si>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</si>
  <si>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</si>
  <si>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</si>
  <si>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</si>
  <si>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</si>
  <si>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</si>
  <si>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</si>
  <si>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</si>
  <si>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</si>
  <si>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</si>
  <si>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</si>
  <si>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</si>
  <si>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4.1.3</t>
  </si>
  <si>
    <t>Jumlah Sekolah, Guru, dan Murid Sekolah Dasar (SD) di Bawah Kementerian Pendidikan dan Kebudayaan Menurut Kecamatan di Kota Bogor, 2021/2022 dan 2022/2023</t>
  </si>
  <si>
    <t>Number of Schools, Teachers, and Pupils in Primary Schools Under The Ministry of Education and Culture by Subdistrict in Bogor Municipality, 2021/2022 and 2022/2023</t>
  </si>
  <si>
    <r>
      <rPr>
        <sz val="10"/>
        <color theme="1"/>
        <rFont val="Open Sans"/>
        <charset val="134"/>
      </rPr>
      <t>Lanjutan Tabel/</t>
    </r>
    <r>
      <rPr>
        <i/>
        <sz val="10"/>
        <color theme="1"/>
        <rFont val="Myriad pro"/>
        <charset val="134"/>
      </rPr>
      <t xml:space="preserve">Continued Table </t>
    </r>
    <r>
      <rPr>
        <sz val="10"/>
        <color theme="1"/>
        <rFont val="Myriad pro"/>
        <charset val="134"/>
      </rPr>
      <t>4.1.3</t>
    </r>
  </si>
  <si>
    <r>
      <rPr>
        <b/>
        <sz val="10"/>
        <color rgb="FF231F20"/>
        <rFont val="Open Sans"/>
        <charset val="134"/>
      </rPr>
      <t>Guru/</t>
    </r>
    <r>
      <rPr>
        <b/>
        <i/>
        <sz val="10"/>
        <color rgb="FF231F20"/>
        <rFont val="Myriad pro"/>
        <charset val="134"/>
      </rPr>
      <t>Teachers</t>
    </r>
  </si>
  <si>
    <r>
      <rPr>
        <b/>
        <sz val="10"/>
        <color rgb="FF231F20"/>
        <rFont val="Open Sans"/>
        <charset val="134"/>
      </rPr>
      <t>Murid/</t>
    </r>
    <r>
      <rPr>
        <b/>
        <i/>
        <sz val="10"/>
        <color rgb="FF231F20"/>
        <rFont val="Myriad pro"/>
        <charset val="134"/>
      </rPr>
      <t>Students</t>
    </r>
  </si>
  <si>
    <t>Jumlah Sekolah, Guru, dan Murid Sekolah Dasar (SD) di Bawah Kementerian Pendidikan dan Kebudayaan Menurut Kecamatan di Kota Bogor, 2020/2021 dan 2021/2022</t>
  </si>
  <si>
    <t>Number of Schools, Teachers, and Pupils in Primary Schools Under The Ministry of Education and Culture by Subdistrict in Bogor Municipality, 2020/2021 and 2021/2022</t>
  </si>
  <si>
    <t>4.1.5</t>
  </si>
  <si>
    <t>Jumlah Sekolah, Guru, dan Murid Sekolah Menengah Pertama (SMP) di Bawah Kementerian Pendidikan dan Kebudayaan Menurut Kecamatan Di Kota Bogor, 2021/2022 dan 2022/2023</t>
  </si>
  <si>
    <t>Number of Schools, Teachers, and Pupils in Lower Secondary Schools Under The Ministry of Education and Culture by Subdistrict in Bogor Municipality, 2021/2022 and 2022/2023</t>
  </si>
  <si>
    <r>
      <rPr>
        <sz val="10"/>
        <color theme="1"/>
        <rFont val="Open Sans"/>
        <charset val="134"/>
      </rPr>
      <t>Lanjutan Tabel/</t>
    </r>
    <r>
      <rPr>
        <i/>
        <sz val="10"/>
        <color theme="1"/>
        <rFont val="Myriad pro"/>
        <charset val="134"/>
      </rPr>
      <t xml:space="preserve">Continued Table </t>
    </r>
    <r>
      <rPr>
        <sz val="10"/>
        <color theme="1"/>
        <rFont val="Myriad pro"/>
        <charset val="134"/>
      </rPr>
      <t>4.1.5</t>
    </r>
  </si>
  <si>
    <t>Jumlah Sekolah, Guru, dan Murid Sekolah Menengah Pertama (SMP) di Bawah Kementerian Pendidikan dan Kebudayaan Menurut Kecamatan Di Kota Bogor, 2020/2021 dan 2021/2022</t>
  </si>
  <si>
    <t>Number of Schools, Teachers, and Pupils in Lower Secondary Schools Under The Ministry of Education and Culture by Subdistrict in Bogor Municipality, 2020/2021 and 2021/2022</t>
  </si>
  <si>
    <t>4.1.7</t>
  </si>
  <si>
    <t>Jumlah Sekolah, Guru, dan Murid Sekolah Menengah Atas (SMA) di Bawah Kementerian Pendidikan dan Kebudayaan Menurut Kecamatan Di Kota Bogor, 2021/2022 dan 2022/2023</t>
  </si>
  <si>
    <t>Number of Schools, Teachers, and Pupils in Upper Secondary Schools Under The Ministry of Education and Culture by Subdistrict in Bogor Municipality, 2021/2022 and 2022/2023</t>
  </si>
  <si>
    <r>
      <rPr>
        <sz val="10"/>
        <color theme="1"/>
        <rFont val="Open Sans"/>
        <charset val="134"/>
      </rPr>
      <t>Lanjutan Tabel/</t>
    </r>
    <r>
      <rPr>
        <i/>
        <sz val="10"/>
        <color theme="1"/>
        <rFont val="Myriad pro"/>
        <charset val="134"/>
      </rPr>
      <t xml:space="preserve">Continued Table </t>
    </r>
    <r>
      <rPr>
        <sz val="10"/>
        <color theme="1"/>
        <rFont val="Myriad pro"/>
        <charset val="134"/>
      </rPr>
      <t>4.1.7</t>
    </r>
  </si>
  <si>
    <t>Jumlah Sekolah, Guru, dan Murid Sekolah Menengah Atas (SMA) di Bawah Kementerian Pendidikan dan Kebudayaan Menurut Kecamatan Di Kota Bogor, 2020/2021 dan 2021/2022</t>
  </si>
  <si>
    <t>Number of Schools, Teachers, and Pupils in Upper Secondary Schools Under The Ministry of Education and Culture by Subdistrict in Bogor Municipality, 2020/2021 and 2021/2022</t>
  </si>
  <si>
    <t>4.1.8</t>
  </si>
  <si>
    <t>Jumlah Sekolah, Guru, dan Murid Sekolah Menengah Kejuruan (SMK) di Bawah Kementerian Pendidikan dan Kebudayaan Menurut Kecamatan Di Kota Bogor, 2021/2022 dan 2022/2023</t>
  </si>
  <si>
    <t>Number of Schools, Teachers, and Pupils in Vocational High Schools Under The Ministry of Education and Culture by Subdistrict, 2021/2022 and 2022/2023</t>
  </si>
  <si>
    <r>
      <rPr>
        <sz val="11"/>
        <color theme="1"/>
        <rFont val="Open Sans"/>
        <charset val="134"/>
      </rPr>
      <t>Lanjutan Tabel/</t>
    </r>
    <r>
      <rPr>
        <i/>
        <sz val="11"/>
        <color theme="1"/>
        <rFont val="Myriad pro"/>
        <charset val="134"/>
      </rPr>
      <t xml:space="preserve">Continued Table </t>
    </r>
    <r>
      <rPr>
        <sz val="11"/>
        <color theme="1"/>
        <rFont val="Myriad pro"/>
        <charset val="134"/>
      </rPr>
      <t>4.1.8</t>
    </r>
  </si>
  <si>
    <r>
      <rPr>
        <sz val="10"/>
        <color theme="1"/>
        <rFont val="Open Sans"/>
        <charset val="134"/>
      </rPr>
      <t>Lanjutan Tabel/</t>
    </r>
    <r>
      <rPr>
        <i/>
        <sz val="10"/>
        <color theme="1"/>
        <rFont val="Myriad pro"/>
        <charset val="134"/>
      </rPr>
      <t xml:space="preserve">Continued Table </t>
    </r>
    <r>
      <rPr>
        <sz val="10"/>
        <color theme="1"/>
        <rFont val="Myriad pro"/>
        <charset val="134"/>
      </rPr>
      <t>4.1.8</t>
    </r>
  </si>
  <si>
    <r>
      <rPr>
        <b/>
        <sz val="11"/>
        <color rgb="FF231F20"/>
        <rFont val="Open Sans"/>
        <charset val="134"/>
      </rPr>
      <t>Guru/</t>
    </r>
    <r>
      <rPr>
        <b/>
        <i/>
        <sz val="11"/>
        <color rgb="FF231F20"/>
        <rFont val="Myriad pro"/>
        <charset val="134"/>
      </rPr>
      <t>Teachers</t>
    </r>
  </si>
  <si>
    <t>Jumlah Sekolah, Guru, dan Murid Sekolah Menengah Kejuruan (SMK) di Bawah Kementerian Pendidikan dan Kebudayaan Menurut Kecamatan Di Kota Bogor, 2020/2021 dan 2021/2022</t>
  </si>
  <si>
    <t>Number of Schools, Teachers, and Pupils in Vocational High Schools Under The Ministry of Education and Culture by Subdistrict, 2020/2021 and 2021/2022</t>
  </si>
  <si>
    <r>
      <rPr>
        <b/>
        <sz val="11"/>
        <color rgb="FF231F20"/>
        <rFont val="Open Sans"/>
        <charset val="134"/>
      </rPr>
      <t>Negeri/</t>
    </r>
    <r>
      <rPr>
        <b/>
        <i/>
        <sz val="11"/>
        <color rgb="FF231F20"/>
        <rFont val="Myriad pro"/>
        <charset val="134"/>
      </rPr>
      <t>Public</t>
    </r>
  </si>
  <si>
    <r>
      <rPr>
        <b/>
        <sz val="11"/>
        <color rgb="FF231F20"/>
        <rFont val="Open Sans"/>
        <charset val="134"/>
      </rPr>
      <t>Swasta/</t>
    </r>
    <r>
      <rPr>
        <b/>
        <i/>
        <sz val="11"/>
        <color rgb="FF231F20"/>
        <rFont val="Myriad pro"/>
        <charset val="134"/>
      </rPr>
      <t>Private</t>
    </r>
  </si>
  <si>
    <r>
      <rPr>
        <b/>
        <sz val="11"/>
        <color rgb="FF231F20"/>
        <rFont val="Open Sans"/>
        <charset val="134"/>
      </rPr>
      <t>Jumlah/</t>
    </r>
    <r>
      <rPr>
        <b/>
        <i/>
        <sz val="11"/>
        <color rgb="FF231F20"/>
        <rFont val="Myriad pro"/>
        <charset val="134"/>
      </rPr>
      <t>Total</t>
    </r>
  </si>
  <si>
    <t>murid sma 2021/2022</t>
  </si>
  <si>
    <t>guru dan murid smk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</si>
</sst>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3">
    <font>
      <sz val="11"/>
      <color theme="1"/>
      <name val="Calibri"/>
      <charset val="134"/>
      <scheme val="minor"/>
    </font>
    <font>
      <b/>
      <sz val="11"/>
      <color theme="1"/>
      <name val="Open Sans"/>
      <charset val="134"/>
    </font>
    <font>
      <sz val="11"/>
      <color theme="1"/>
      <name val="Calibri"/>
      <charset val="134"/>
    </font>
    <font>
      <b/>
      <i/>
      <sz val="11"/>
      <color theme="1"/>
      <name val="Open Sans"/>
      <charset val="134"/>
    </font>
    <font>
      <b/>
      <sz val="11"/>
      <color rgb="FF231F20"/>
      <name val="Open Sans"/>
      <charset val="134"/>
    </font>
    <font>
      <sz val="11"/>
      <name val="Calibri"/>
      <charset val="134"/>
    </font>
    <font>
      <b/>
      <i/>
      <sz val="11"/>
      <color rgb="FF231F20"/>
      <name val="Open Sans"/>
      <charset val="134"/>
    </font>
    <font>
      <b/>
      <sz val="9"/>
      <color rgb="FF231F20"/>
      <name val="Open Sans"/>
      <charset val="134"/>
    </font>
    <font>
      <sz val="11"/>
      <color rgb="FF231F20"/>
      <name val="Open Sans"/>
      <charset val="134"/>
    </font>
    <font>
      <sz val="11"/>
      <color theme="1"/>
      <name val="Open Sans"/>
      <charset val="134"/>
    </font>
    <font>
      <sz val="9"/>
      <color theme="1"/>
      <name val="Open Sans"/>
      <charset val="134"/>
    </font>
    <font>
      <b/>
      <sz val="10"/>
      <color rgb="FF231F20"/>
      <name val="Open Sans"/>
      <charset val="134"/>
    </font>
    <font>
      <b/>
      <i/>
      <sz val="10"/>
      <color rgb="FF231F20"/>
      <name val="Open Sans"/>
      <charset val="134"/>
    </font>
    <font>
      <sz val="10"/>
      <color theme="1"/>
      <name val="Open Sans"/>
      <charset val="134"/>
    </font>
    <font>
      <sz val="11"/>
      <color rgb="FF000000"/>
      <name val="Open Sans"/>
      <charset val="134"/>
    </font>
    <font>
      <sz val="10"/>
      <color rgb="FF231F20"/>
      <name val="Open Sans"/>
      <charset val="134"/>
    </font>
    <font>
      <sz val="9"/>
      <color rgb="FF000000"/>
      <name val="Open Sans"/>
      <charset val="134"/>
    </font>
    <font>
      <b/>
      <i/>
      <sz val="9"/>
      <color rgb="FF231F20"/>
      <name val="Open Sans"/>
      <charset val="134"/>
    </font>
    <font>
      <sz val="9"/>
      <color rgb="FF231F20"/>
      <name val="Open Sans"/>
      <charset val="134"/>
    </font>
    <font>
      <sz val="11"/>
      <color theme="1"/>
      <name val="Calibri"/>
      <charset val="134"/>
      <scheme val="minor"/>
    </font>
    <font>
      <b/>
      <sz val="11"/>
      <color rgb="FF231F20"/>
      <name val="Calibri"/>
      <charset val="134"/>
    </font>
    <font>
      <b/>
      <sz val="11"/>
      <color rgb="FF231F20"/>
      <name val="Arial"/>
      <charset val="134"/>
    </font>
    <font>
      <sz val="11"/>
      <color rgb="FF000000"/>
      <name val="Calibri"/>
      <charset val="134"/>
    </font>
    <font>
      <i/>
      <sz val="9"/>
      <color theme="1"/>
      <name val="Myriad pro"/>
      <charset val="134"/>
    </font>
    <font>
      <sz val="9"/>
      <color theme="1"/>
      <name val="Myriad pro"/>
      <charset val="134"/>
    </font>
    <font>
      <b/>
      <i/>
      <sz val="10"/>
      <color rgb="FF231F20"/>
      <name val="Myriad pro"/>
      <charset val="134"/>
    </font>
    <font>
      <b/>
      <i/>
      <sz val="9"/>
      <color rgb="FF231F20"/>
      <name val="Myriad pro"/>
      <charset val="134"/>
    </font>
    <font>
      <i/>
      <sz val="10"/>
      <color theme="1"/>
      <name val="Myriad pro"/>
      <charset val="134"/>
    </font>
    <font>
      <sz val="10"/>
      <color theme="1"/>
      <name val="Myriad pro"/>
      <charset val="134"/>
    </font>
    <font>
      <i/>
      <sz val="11"/>
      <color theme="1"/>
      <name val="Myriad pro"/>
      <charset val="134"/>
    </font>
    <font>
      <sz val="11"/>
      <color theme="1"/>
      <name val="Myriad pro"/>
      <charset val="134"/>
    </font>
    <font>
      <b/>
      <i/>
      <sz val="11"/>
      <color rgb="FF231F20"/>
      <name val="Myriad pro"/>
      <charset val="134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AEEF"/>
        <bgColor rgb="FF00AEEF"/>
      </patternFill>
    </fill>
    <fill>
      <patternFill patternType="solid">
        <fgColor rgb="FF44C8F4"/>
        <bgColor rgb="FF44C8F4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1" fontId="19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4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0" xfId="0" applyFont="1"/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9" fillId="4" borderId="0" xfId="0" applyFont="1" applyFill="1"/>
    <xf numFmtId="0" fontId="3" fillId="4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0" xfId="0" applyFont="1" applyFill="1" applyAlignment="1">
      <alignment vertical="center"/>
    </xf>
    <xf numFmtId="0" fontId="10" fillId="4" borderId="0" xfId="0" applyFont="1" applyFill="1"/>
    <xf numFmtId="0" fontId="11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13" fillId="4" borderId="0" xfId="0" applyFont="1" applyFill="1"/>
    <xf numFmtId="0" fontId="13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/>
    </xf>
    <xf numFmtId="0" fontId="15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6" fillId="0" borderId="0" xfId="0" applyFont="1"/>
    <xf numFmtId="0" fontId="2" fillId="0" borderId="0" xfId="0" applyFont="1" applyAlignment="1">
      <alignment vertical="top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19" fillId="4" borderId="0" xfId="0" applyFont="1" applyFill="1"/>
    <xf numFmtId="0" fontId="4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4" borderId="0" xfId="0" applyFont="1" applyFill="1" applyAlignment="1">
      <alignment wrapText="1"/>
    </xf>
    <xf numFmtId="0" fontId="20" fillId="2" borderId="0" xfId="0" applyFont="1" applyFill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4" borderId="0" xfId="0" applyFont="1" applyFill="1"/>
    <xf numFmtId="0" fontId="21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22" fillId="4" borderId="0" xfId="0" applyFont="1" applyFill="1" applyAlignment="1">
      <alignment horizontal="right"/>
    </xf>
    <xf numFmtId="0" fontId="22" fillId="4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7" fillId="3" borderId="0" xfId="0" quotePrefix="1" applyFont="1" applyFill="1" applyAlignment="1">
      <alignment horizontal="center"/>
    </xf>
    <xf numFmtId="0" fontId="7" fillId="3" borderId="0" xfId="0" quotePrefix="1" applyFont="1" applyFill="1" applyAlignment="1">
      <alignment horizontal="center" wrapText="1"/>
    </xf>
    <xf numFmtId="0" fontId="1" fillId="4" borderId="0" xfId="0" quotePrefix="1" applyFont="1" applyFill="1" applyAlignment="1">
      <alignment horizontal="center" vertical="center"/>
    </xf>
    <xf numFmtId="0" fontId="7" fillId="4" borderId="0" xfId="0" quotePrefix="1" applyFont="1" applyFill="1" applyAlignment="1">
      <alignment horizontal="center" vertical="center"/>
    </xf>
    <xf numFmtId="0" fontId="7" fillId="4" borderId="0" xfId="0" quotePrefix="1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1" xfId="0" applyFont="1" applyBorder="1"/>
    <xf numFmtId="0" fontId="7" fillId="3" borderId="0" xfId="0" quotePrefix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0" borderId="0" xfId="0" applyFont="1"/>
    <xf numFmtId="0" fontId="18" fillId="0" borderId="0" xfId="0" applyFont="1"/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4" borderId="0" xfId="0" quotePrefix="1" applyFont="1" applyFill="1" applyAlignment="1">
      <alignment horizontal="center" vertical="center"/>
    </xf>
    <xf numFmtId="0" fontId="5" fillId="0" borderId="0" xfId="0" applyFont="1"/>
    <xf numFmtId="0" fontId="15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top"/>
    </xf>
    <xf numFmtId="0" fontId="7" fillId="3" borderId="0" xfId="0" quotePrefix="1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/>
    <xf numFmtId="0" fontId="8" fillId="0" borderId="0" xfId="0" applyFont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center" vertical="top"/>
    </xf>
    <xf numFmtId="0" fontId="1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top"/>
    </xf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top"/>
    </xf>
    <xf numFmtId="0" fontId="4" fillId="4" borderId="1" xfId="0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1" fontId="32" fillId="0" borderId="0" xfId="0" applyNumberFormat="1" applyFont="1"/>
    <xf numFmtId="41" fontId="32" fillId="0" borderId="0" xfId="1" applyFont="1"/>
    <xf numFmtId="41" fontId="8" fillId="0" borderId="0" xfId="1" applyFont="1" applyAlignment="1">
      <alignment horizontal="center"/>
    </xf>
    <xf numFmtId="41" fontId="9" fillId="0" borderId="0" xfId="1" applyFont="1" applyAlignment="1">
      <alignment horizontal="center"/>
    </xf>
    <xf numFmtId="41" fontId="0" fillId="0" borderId="0" xfId="1" applyFont="1"/>
    <xf numFmtId="41" fontId="8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A1:CE1135"/>
  <sheetViews>
    <sheetView showGridLines="0" tabSelected="1" topLeftCell="K208" workbookViewId="0">
      <selection activeCell="X260" sqref="X260"/>
    </sheetView>
  </sheetViews>
  <sheetFormatPr defaultColWidth="14.42578125" defaultRowHeight="15" customHeight="1"/>
  <cols>
    <col min="1" max="2" width="10.140625" customWidth="1"/>
    <col min="3" max="4" width="11.28515625" customWidth="1"/>
    <col min="5" max="7" width="11" customWidth="1"/>
    <col min="8" max="8" width="11.42578125" customWidth="1"/>
    <col min="9" max="30" width="10.140625" customWidth="1"/>
    <col min="31" max="36" width="11.140625" customWidth="1"/>
    <col min="37" max="39" width="10.140625" customWidth="1"/>
    <col min="40" max="40" width="11" customWidth="1"/>
    <col min="41" max="45" width="11.140625" customWidth="1"/>
    <col min="46" max="48" width="10.140625" customWidth="1"/>
    <col min="49" max="54" width="11.140625" customWidth="1"/>
    <col min="55" max="57" width="10.140625" customWidth="1"/>
    <col min="58" max="63" width="11.140625" customWidth="1"/>
    <col min="64" max="83" width="9.140625" customWidth="1"/>
  </cols>
  <sheetData>
    <row r="1" spans="1:83" ht="14.25" customHeight="1">
      <c r="A1" s="68" t="s">
        <v>0</v>
      </c>
      <c r="B1" s="2" t="s">
        <v>1</v>
      </c>
      <c r="C1" s="3"/>
      <c r="D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</row>
    <row r="2" spans="1:83" ht="14.25" customHeight="1">
      <c r="A2" s="1"/>
      <c r="B2" s="4" t="s">
        <v>2</v>
      </c>
      <c r="C2" s="3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</row>
    <row r="3" spans="1:83" ht="14.25" customHeight="1">
      <c r="A3" s="5" t="s">
        <v>3</v>
      </c>
      <c r="B3" s="117" t="s">
        <v>4</v>
      </c>
      <c r="C3" s="113" t="s">
        <v>5</v>
      </c>
      <c r="D3" s="113"/>
      <c r="E3" s="113"/>
      <c r="F3" s="113"/>
      <c r="G3" s="113"/>
      <c r="H3" s="11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/>
      <c r="AD3" s="3"/>
      <c r="AE3" s="3"/>
      <c r="AF3" s="3"/>
      <c r="AG3" s="3"/>
      <c r="AH3" s="3"/>
      <c r="AI3" s="3"/>
      <c r="AJ3" s="3"/>
      <c r="AK3" s="2"/>
      <c r="AL3" s="3"/>
      <c r="AM3" s="3"/>
      <c r="AN3" s="3"/>
      <c r="AO3" s="3"/>
      <c r="AP3" s="3"/>
      <c r="AQ3" s="3"/>
      <c r="AR3" s="3"/>
      <c r="AS3" s="3"/>
      <c r="AT3" s="2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</row>
    <row r="4" spans="1:83" ht="14.25" customHeight="1">
      <c r="A4" s="4" t="s">
        <v>6</v>
      </c>
      <c r="B4" s="117"/>
      <c r="C4" s="113"/>
      <c r="D4" s="113"/>
      <c r="E4" s="113"/>
      <c r="F4" s="113"/>
      <c r="G4" s="113"/>
      <c r="H4" s="11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3"/>
      <c r="AD4" s="3"/>
      <c r="AE4" s="3"/>
      <c r="AF4" s="3"/>
      <c r="AG4" s="3"/>
      <c r="AH4" s="3"/>
      <c r="AI4" s="3"/>
      <c r="AJ4" s="3"/>
      <c r="AK4" s="4"/>
      <c r="AL4" s="3"/>
      <c r="AM4" s="3"/>
      <c r="AN4" s="3"/>
      <c r="AO4" s="3"/>
      <c r="AP4" s="3"/>
      <c r="AQ4" s="3"/>
      <c r="AR4" s="3"/>
      <c r="AS4" s="3"/>
      <c r="AT4" s="4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</row>
    <row r="5" spans="1:83" ht="14.25" customHeight="1">
      <c r="A5" s="3"/>
      <c r="B5" s="3"/>
      <c r="C5" s="113"/>
      <c r="D5" s="113"/>
      <c r="E5" s="113"/>
      <c r="F5" s="113"/>
      <c r="G5" s="113"/>
      <c r="H5" s="11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</row>
    <row r="6" spans="1:83" ht="14.25" customHeight="1">
      <c r="A6" s="3"/>
      <c r="B6" s="3"/>
      <c r="C6" s="114" t="s">
        <v>7</v>
      </c>
      <c r="D6" s="114"/>
      <c r="E6" s="114"/>
      <c r="F6" s="114"/>
      <c r="G6" s="114"/>
      <c r="H6" s="11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</row>
    <row r="7" spans="1:83" ht="14.25" customHeight="1">
      <c r="A7" s="3"/>
      <c r="B7" s="3"/>
      <c r="C7" s="114"/>
      <c r="D7" s="114"/>
      <c r="E7" s="114"/>
      <c r="F7" s="114"/>
      <c r="G7" s="114"/>
      <c r="H7" s="114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</row>
    <row r="8" spans="1:83" ht="14.25" customHeight="1">
      <c r="A8" s="3"/>
      <c r="B8" s="3"/>
      <c r="C8" s="114"/>
      <c r="D8" s="114"/>
      <c r="E8" s="114"/>
      <c r="F8" s="114"/>
      <c r="G8" s="114"/>
      <c r="H8" s="114"/>
      <c r="I8" s="3"/>
      <c r="J8" s="37" t="s">
        <v>8</v>
      </c>
      <c r="K8" s="3"/>
      <c r="L8" s="3"/>
      <c r="M8" s="3"/>
      <c r="N8" s="3"/>
      <c r="O8" s="3"/>
      <c r="P8" s="3"/>
      <c r="Q8" s="3"/>
      <c r="R8" s="3"/>
      <c r="S8" s="37" t="s">
        <v>8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</row>
    <row r="9" spans="1:83" ht="14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</row>
    <row r="10" spans="1:83" ht="14.25" customHeight="1">
      <c r="A10" s="83" t="s">
        <v>9</v>
      </c>
      <c r="B10" s="83"/>
      <c r="C10" s="118" t="s">
        <v>10</v>
      </c>
      <c r="D10" s="78"/>
      <c r="E10" s="78"/>
      <c r="F10" s="78"/>
      <c r="G10" s="78"/>
      <c r="H10" s="78"/>
      <c r="I10" s="3"/>
      <c r="J10" s="84" t="s">
        <v>9</v>
      </c>
      <c r="K10" s="84"/>
      <c r="L10" s="77" t="s">
        <v>11</v>
      </c>
      <c r="M10" s="78"/>
      <c r="N10" s="78"/>
      <c r="O10" s="78"/>
      <c r="P10" s="78"/>
      <c r="Q10" s="78"/>
      <c r="R10" s="3"/>
      <c r="S10" s="84" t="s">
        <v>9</v>
      </c>
      <c r="T10" s="84"/>
      <c r="U10" s="77" t="s">
        <v>12</v>
      </c>
      <c r="V10" s="78"/>
      <c r="W10" s="78"/>
      <c r="X10" s="78"/>
      <c r="Y10" s="78"/>
      <c r="Z10" s="78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</row>
    <row r="11" spans="1:83" ht="14.25" customHeight="1">
      <c r="A11" s="83"/>
      <c r="B11" s="83"/>
      <c r="C11" s="83" t="s">
        <v>13</v>
      </c>
      <c r="D11" s="83"/>
      <c r="E11" s="83" t="s">
        <v>14</v>
      </c>
      <c r="F11" s="83"/>
      <c r="G11" s="83" t="s">
        <v>15</v>
      </c>
      <c r="H11" s="83"/>
      <c r="I11" s="3"/>
      <c r="J11" s="84"/>
      <c r="K11" s="84"/>
      <c r="L11" s="83" t="s">
        <v>13</v>
      </c>
      <c r="M11" s="83"/>
      <c r="N11" s="83" t="s">
        <v>14</v>
      </c>
      <c r="O11" s="83"/>
      <c r="P11" s="83" t="s">
        <v>15</v>
      </c>
      <c r="Q11" s="83"/>
      <c r="R11" s="3"/>
      <c r="S11" s="84"/>
      <c r="T11" s="84"/>
      <c r="U11" s="83" t="s">
        <v>13</v>
      </c>
      <c r="V11" s="83"/>
      <c r="W11" s="83" t="s">
        <v>14</v>
      </c>
      <c r="X11" s="83"/>
      <c r="Y11" s="83" t="s">
        <v>15</v>
      </c>
      <c r="Z11" s="8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</row>
    <row r="12" spans="1:83" ht="14.25" customHeight="1">
      <c r="A12" s="115" t="s">
        <v>16</v>
      </c>
      <c r="B12" s="115"/>
      <c r="C12" s="83"/>
      <c r="D12" s="83"/>
      <c r="E12" s="83"/>
      <c r="F12" s="83"/>
      <c r="G12" s="83"/>
      <c r="H12" s="83"/>
      <c r="I12" s="38"/>
      <c r="J12" s="116" t="s">
        <v>16</v>
      </c>
      <c r="K12" s="116"/>
      <c r="L12" s="83"/>
      <c r="M12" s="83"/>
      <c r="N12" s="83"/>
      <c r="O12" s="83"/>
      <c r="P12" s="83"/>
      <c r="Q12" s="83"/>
      <c r="R12" s="38"/>
      <c r="S12" s="116" t="s">
        <v>16</v>
      </c>
      <c r="T12" s="116"/>
      <c r="U12" s="83"/>
      <c r="V12" s="83"/>
      <c r="W12" s="83"/>
      <c r="X12" s="83"/>
      <c r="Y12" s="83"/>
      <c r="Z12" s="83"/>
      <c r="AA12" s="38"/>
      <c r="AB12" s="38"/>
      <c r="AC12" s="3"/>
      <c r="AD12" s="3"/>
      <c r="AE12" s="3"/>
      <c r="AF12" s="3"/>
      <c r="AG12" s="3"/>
      <c r="AH12" s="3"/>
      <c r="AI12" s="3"/>
      <c r="AJ12" s="3"/>
      <c r="AK12" s="38"/>
      <c r="AL12" s="3"/>
      <c r="AM12" s="3"/>
      <c r="AN12" s="3"/>
      <c r="AO12" s="3"/>
      <c r="AP12" s="3"/>
      <c r="AQ12" s="3"/>
      <c r="AR12" s="3"/>
      <c r="AS12" s="3"/>
      <c r="AT12" s="38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</row>
    <row r="13" spans="1:83" ht="14.25" customHeight="1">
      <c r="A13" s="115"/>
      <c r="B13" s="115"/>
      <c r="C13" s="6" t="s">
        <v>17</v>
      </c>
      <c r="D13" s="6" t="s">
        <v>18</v>
      </c>
      <c r="E13" s="6" t="s">
        <v>17</v>
      </c>
      <c r="F13" s="6" t="s">
        <v>18</v>
      </c>
      <c r="G13" s="6" t="s">
        <v>17</v>
      </c>
      <c r="H13" s="6" t="s">
        <v>18</v>
      </c>
      <c r="I13" s="38"/>
      <c r="J13" s="116"/>
      <c r="K13" s="116"/>
      <c r="L13" s="6" t="s">
        <v>17</v>
      </c>
      <c r="M13" s="6" t="s">
        <v>18</v>
      </c>
      <c r="N13" s="6" t="s">
        <v>17</v>
      </c>
      <c r="O13" s="6" t="s">
        <v>18</v>
      </c>
      <c r="P13" s="6" t="s">
        <v>17</v>
      </c>
      <c r="Q13" s="6" t="s">
        <v>18</v>
      </c>
      <c r="R13" s="38"/>
      <c r="S13" s="116"/>
      <c r="T13" s="116"/>
      <c r="U13" s="6" t="s">
        <v>17</v>
      </c>
      <c r="V13" s="6" t="s">
        <v>18</v>
      </c>
      <c r="W13" s="6" t="s">
        <v>17</v>
      </c>
      <c r="X13" s="6" t="s">
        <v>18</v>
      </c>
      <c r="Y13" s="6" t="s">
        <v>17</v>
      </c>
      <c r="Z13" s="6" t="s">
        <v>18</v>
      </c>
      <c r="AA13" s="38"/>
      <c r="AB13" s="38"/>
      <c r="AC13" s="3"/>
      <c r="AD13" s="3"/>
      <c r="AE13" s="3"/>
      <c r="AF13" s="3"/>
      <c r="AG13" s="3"/>
      <c r="AH13" s="3"/>
      <c r="AI13" s="3"/>
      <c r="AJ13" s="3"/>
      <c r="AK13" s="38"/>
      <c r="AL13" s="3"/>
      <c r="AM13" s="3"/>
      <c r="AN13" s="3"/>
      <c r="AO13" s="3"/>
      <c r="AP13" s="3"/>
      <c r="AQ13" s="3"/>
      <c r="AR13" s="3"/>
      <c r="AS13" s="3"/>
      <c r="AT13" s="38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</row>
    <row r="14" spans="1:83" ht="14.25" customHeight="1">
      <c r="A14" s="79" t="s">
        <v>19</v>
      </c>
      <c r="B14" s="80"/>
      <c r="C14" s="69" t="s">
        <v>20</v>
      </c>
      <c r="D14" s="69" t="s">
        <v>21</v>
      </c>
      <c r="E14" s="70" t="s">
        <v>22</v>
      </c>
      <c r="F14" s="69" t="s">
        <v>23</v>
      </c>
      <c r="G14" s="69" t="s">
        <v>24</v>
      </c>
      <c r="H14" s="69" t="s">
        <v>25</v>
      </c>
      <c r="I14" s="3"/>
      <c r="J14" s="79" t="s">
        <v>19</v>
      </c>
      <c r="K14" s="80"/>
      <c r="L14" s="69" t="s">
        <v>20</v>
      </c>
      <c r="M14" s="69" t="s">
        <v>21</v>
      </c>
      <c r="N14" s="70" t="s">
        <v>22</v>
      </c>
      <c r="O14" s="69" t="s">
        <v>23</v>
      </c>
      <c r="P14" s="69" t="s">
        <v>24</v>
      </c>
      <c r="Q14" s="69" t="s">
        <v>25</v>
      </c>
      <c r="R14" s="3"/>
      <c r="S14" s="79" t="s">
        <v>19</v>
      </c>
      <c r="T14" s="80"/>
      <c r="U14" s="69" t="s">
        <v>20</v>
      </c>
      <c r="V14" s="69" t="s">
        <v>21</v>
      </c>
      <c r="W14" s="70" t="s">
        <v>22</v>
      </c>
      <c r="X14" s="69" t="s">
        <v>23</v>
      </c>
      <c r="Y14" s="69" t="s">
        <v>24</v>
      </c>
      <c r="Z14" s="69" t="s">
        <v>25</v>
      </c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</row>
    <row r="15" spans="1:83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</row>
    <row r="16" spans="1:83" ht="14.25" customHeight="1">
      <c r="A16" s="81" t="s">
        <v>26</v>
      </c>
      <c r="B16" s="81"/>
      <c r="C16" s="8">
        <v>0</v>
      </c>
      <c r="D16" s="8">
        <v>0</v>
      </c>
      <c r="E16" s="8">
        <v>22</v>
      </c>
      <c r="F16" s="8">
        <v>22</v>
      </c>
      <c r="G16" s="9">
        <f t="shared" ref="G16:G20" si="0">C16+E16</f>
        <v>22</v>
      </c>
      <c r="H16" s="8">
        <f t="shared" ref="H16:H20" si="1">D16+F16</f>
        <v>22</v>
      </c>
      <c r="I16" s="7"/>
      <c r="J16" s="82" t="s">
        <v>26</v>
      </c>
      <c r="K16" s="82"/>
      <c r="L16" s="8">
        <v>0</v>
      </c>
      <c r="M16" s="8">
        <v>0</v>
      </c>
      <c r="N16" s="8">
        <v>71</v>
      </c>
      <c r="O16" s="8">
        <v>70</v>
      </c>
      <c r="P16" s="9">
        <f t="shared" ref="P16:P20" si="2">L16+N16</f>
        <v>71</v>
      </c>
      <c r="Q16" s="8">
        <f t="shared" ref="Q16:Q20" si="3">M16+O16</f>
        <v>70</v>
      </c>
      <c r="R16" s="7"/>
      <c r="S16" s="82" t="s">
        <v>26</v>
      </c>
      <c r="T16" s="82"/>
      <c r="U16" s="8">
        <v>0</v>
      </c>
      <c r="V16" s="8">
        <v>0</v>
      </c>
      <c r="W16" s="8">
        <v>632</v>
      </c>
      <c r="X16" s="8">
        <v>719</v>
      </c>
      <c r="Y16" s="9">
        <f t="shared" ref="Y16:Y20" si="4">U16+W16</f>
        <v>632</v>
      </c>
      <c r="Z16" s="8">
        <f t="shared" ref="Z16:Z20" si="5">V16+X16</f>
        <v>719</v>
      </c>
      <c r="AA16" s="7"/>
      <c r="AB16" s="7"/>
      <c r="AC16" s="3"/>
      <c r="AD16" s="3"/>
      <c r="AE16" s="3"/>
      <c r="AF16" s="3"/>
      <c r="AG16" s="3"/>
      <c r="AH16" s="3"/>
      <c r="AI16" s="3"/>
      <c r="AJ16" s="3"/>
      <c r="AK16" s="7"/>
      <c r="AL16" s="3"/>
      <c r="AM16" s="3"/>
      <c r="AN16" s="3"/>
      <c r="AO16" s="3"/>
      <c r="AP16" s="3"/>
      <c r="AQ16" s="3"/>
      <c r="AR16" s="3"/>
      <c r="AS16" s="3"/>
      <c r="AT16" s="7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</row>
    <row r="17" spans="1:83" ht="14.25" customHeight="1">
      <c r="A17" s="3"/>
      <c r="B17" s="3"/>
      <c r="C17" s="3"/>
      <c r="D17" s="3"/>
      <c r="E17" s="8"/>
      <c r="F17" s="8"/>
      <c r="G17" s="3"/>
      <c r="H17" s="3"/>
      <c r="I17" s="3"/>
      <c r="J17" s="3"/>
      <c r="K17" s="3"/>
      <c r="L17" s="3"/>
      <c r="M17" s="3"/>
      <c r="N17" s="8"/>
      <c r="O17" s="8"/>
      <c r="P17" s="3"/>
      <c r="Q17" s="3"/>
      <c r="R17" s="3"/>
      <c r="S17" s="3"/>
      <c r="T17" s="3"/>
      <c r="U17" s="3"/>
      <c r="V17" s="3"/>
      <c r="W17" s="8"/>
      <c r="X17" s="8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</row>
    <row r="18" spans="1:83" ht="14.25" customHeight="1">
      <c r="A18" s="81" t="s">
        <v>27</v>
      </c>
      <c r="B18" s="81"/>
      <c r="C18" s="8">
        <v>0</v>
      </c>
      <c r="D18" s="8">
        <v>0</v>
      </c>
      <c r="E18" s="8">
        <v>15</v>
      </c>
      <c r="F18" s="8">
        <v>15</v>
      </c>
      <c r="G18" s="9">
        <f t="shared" si="0"/>
        <v>15</v>
      </c>
      <c r="H18" s="8">
        <f t="shared" si="1"/>
        <v>15</v>
      </c>
      <c r="I18" s="7"/>
      <c r="J18" s="82" t="s">
        <v>27</v>
      </c>
      <c r="K18" s="82"/>
      <c r="L18" s="8">
        <v>0</v>
      </c>
      <c r="M18" s="8">
        <v>0</v>
      </c>
      <c r="N18" s="8">
        <v>49</v>
      </c>
      <c r="O18" s="8">
        <v>49</v>
      </c>
      <c r="P18" s="9">
        <f t="shared" si="2"/>
        <v>49</v>
      </c>
      <c r="Q18" s="8">
        <f t="shared" si="3"/>
        <v>49</v>
      </c>
      <c r="R18" s="7"/>
      <c r="S18" s="82" t="s">
        <v>27</v>
      </c>
      <c r="T18" s="82"/>
      <c r="U18" s="8">
        <v>0</v>
      </c>
      <c r="V18" s="8">
        <v>0</v>
      </c>
      <c r="W18" s="124">
        <v>458</v>
      </c>
      <c r="X18" s="8">
        <v>599</v>
      </c>
      <c r="Y18" s="9">
        <f t="shared" si="4"/>
        <v>458</v>
      </c>
      <c r="Z18" s="8">
        <f t="shared" si="5"/>
        <v>599</v>
      </c>
      <c r="AA18" s="7"/>
      <c r="AB18" s="7"/>
      <c r="AC18" s="3"/>
      <c r="AD18" s="3"/>
      <c r="AE18" s="3"/>
      <c r="AF18" s="3"/>
      <c r="AG18" s="3"/>
      <c r="AH18" s="3"/>
      <c r="AI18" s="3"/>
      <c r="AJ18" s="3"/>
      <c r="AK18" s="7"/>
      <c r="AL18" s="3"/>
      <c r="AM18" s="3"/>
      <c r="AN18" s="3"/>
      <c r="AO18" s="3"/>
      <c r="AP18" s="3"/>
      <c r="AQ18" s="3"/>
      <c r="AR18" s="3"/>
      <c r="AS18" s="3"/>
      <c r="AT18" s="7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</row>
    <row r="19" spans="1:83" ht="14.25" customHeight="1">
      <c r="A19" s="3"/>
      <c r="B19" s="3"/>
      <c r="C19" s="3"/>
      <c r="D19" s="3"/>
      <c r="E19" s="8"/>
      <c r="F19" s="8"/>
      <c r="G19" s="3"/>
      <c r="H19" s="3"/>
      <c r="I19" s="3"/>
      <c r="J19" s="3"/>
      <c r="K19" s="3"/>
      <c r="L19" s="3"/>
      <c r="M19" s="3"/>
      <c r="N19" s="8"/>
      <c r="O19" s="8"/>
      <c r="P19" s="3"/>
      <c r="Q19" s="3"/>
      <c r="R19" s="3"/>
      <c r="S19" s="3"/>
      <c r="T19" s="3"/>
      <c r="U19" s="3"/>
      <c r="V19" s="3"/>
      <c r="W19" s="8"/>
      <c r="X19" s="8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</row>
    <row r="20" spans="1:83" ht="14.25" customHeight="1">
      <c r="A20" s="81" t="s">
        <v>28</v>
      </c>
      <c r="B20" s="81"/>
      <c r="C20" s="8">
        <v>0</v>
      </c>
      <c r="D20" s="8">
        <v>0</v>
      </c>
      <c r="E20" s="8">
        <v>35</v>
      </c>
      <c r="F20" s="8">
        <v>35</v>
      </c>
      <c r="G20" s="9">
        <f t="shared" si="0"/>
        <v>35</v>
      </c>
      <c r="H20" s="8">
        <f t="shared" si="1"/>
        <v>35</v>
      </c>
      <c r="I20" s="7"/>
      <c r="J20" s="82" t="s">
        <v>28</v>
      </c>
      <c r="K20" s="82"/>
      <c r="L20" s="8">
        <v>0</v>
      </c>
      <c r="M20" s="8">
        <v>0</v>
      </c>
      <c r="N20" s="8">
        <v>129</v>
      </c>
      <c r="O20" s="8">
        <v>130</v>
      </c>
      <c r="P20" s="9">
        <f t="shared" si="2"/>
        <v>129</v>
      </c>
      <c r="Q20" s="8">
        <f t="shared" si="3"/>
        <v>130</v>
      </c>
      <c r="R20" s="7"/>
      <c r="S20" s="82" t="s">
        <v>28</v>
      </c>
      <c r="T20" s="82"/>
      <c r="U20" s="8">
        <v>0</v>
      </c>
      <c r="V20" s="8">
        <v>0</v>
      </c>
      <c r="W20" s="8">
        <v>943</v>
      </c>
      <c r="X20" s="125">
        <v>1284</v>
      </c>
      <c r="Y20" s="9">
        <f t="shared" si="4"/>
        <v>943</v>
      </c>
      <c r="Z20" s="8">
        <f t="shared" si="5"/>
        <v>1284</v>
      </c>
      <c r="AA20" s="7"/>
      <c r="AB20" s="7"/>
      <c r="AC20" s="3"/>
      <c r="AD20" s="3"/>
      <c r="AE20" s="3"/>
      <c r="AF20" s="3"/>
      <c r="AG20" s="3"/>
      <c r="AH20" s="3"/>
      <c r="AI20" s="3"/>
      <c r="AJ20" s="3"/>
      <c r="AK20" s="7"/>
      <c r="AL20" s="3"/>
      <c r="AM20" s="3"/>
      <c r="AN20" s="3"/>
      <c r="AO20" s="3"/>
      <c r="AP20" s="3"/>
      <c r="AQ20" s="3"/>
      <c r="AR20" s="3"/>
      <c r="AS20" s="3"/>
      <c r="AT20" s="7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</row>
    <row r="21" spans="1:83" ht="14.25" customHeight="1">
      <c r="A21" s="3"/>
      <c r="B21" s="3"/>
      <c r="C21" s="3"/>
      <c r="D21" s="3"/>
      <c r="E21" s="8"/>
      <c r="F21" s="8"/>
      <c r="G21" s="3"/>
      <c r="H21" s="3"/>
      <c r="I21" s="3"/>
      <c r="J21" s="3"/>
      <c r="K21" s="3"/>
      <c r="L21" s="3"/>
      <c r="M21" s="3"/>
      <c r="N21" s="8"/>
      <c r="O21" s="8"/>
      <c r="P21" s="3"/>
      <c r="Q21" s="3"/>
      <c r="R21" s="3"/>
      <c r="S21" s="3"/>
      <c r="T21" s="3"/>
      <c r="U21" s="3"/>
      <c r="V21" s="3"/>
      <c r="W21" s="8"/>
      <c r="X21" s="8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</row>
    <row r="22" spans="1:83" ht="14.25" customHeight="1">
      <c r="A22" s="81" t="s">
        <v>29</v>
      </c>
      <c r="B22" s="81"/>
      <c r="C22" s="8">
        <v>2</v>
      </c>
      <c r="D22" s="8">
        <v>2</v>
      </c>
      <c r="E22" s="8">
        <v>23</v>
      </c>
      <c r="F22" s="8">
        <v>23</v>
      </c>
      <c r="G22" s="9">
        <f t="shared" ref="G22:G26" si="6">C22+E22</f>
        <v>25</v>
      </c>
      <c r="H22" s="8">
        <f t="shared" ref="H22:H26" si="7">D22+F22</f>
        <v>25</v>
      </c>
      <c r="I22" s="7"/>
      <c r="J22" s="82" t="s">
        <v>29</v>
      </c>
      <c r="K22" s="82"/>
      <c r="L22" s="8">
        <v>14</v>
      </c>
      <c r="M22" s="8">
        <v>16</v>
      </c>
      <c r="N22" s="8">
        <f>61-14</f>
        <v>47</v>
      </c>
      <c r="O22" s="8">
        <f>66-M22</f>
        <v>50</v>
      </c>
      <c r="P22" s="9">
        <f t="shared" ref="P22:P26" si="8">L22+N22</f>
        <v>61</v>
      </c>
      <c r="Q22" s="8">
        <f t="shared" ref="Q22:Q26" si="9">M22+O22</f>
        <v>66</v>
      </c>
      <c r="R22" s="7"/>
      <c r="S22" s="82" t="s">
        <v>29</v>
      </c>
      <c r="T22" s="82"/>
      <c r="U22" s="8">
        <v>202</v>
      </c>
      <c r="V22" s="8">
        <v>296</v>
      </c>
      <c r="W22" s="8">
        <f>650-U22</f>
        <v>448</v>
      </c>
      <c r="X22" s="8">
        <f>725-V22</f>
        <v>429</v>
      </c>
      <c r="Y22" s="9">
        <f t="shared" ref="Y22:Y26" si="10">U22+W22</f>
        <v>650</v>
      </c>
      <c r="Z22" s="8">
        <f t="shared" ref="Z22:Z26" si="11">V22+X22</f>
        <v>725</v>
      </c>
      <c r="AA22" s="7"/>
      <c r="AB22" s="7"/>
      <c r="AC22" s="3"/>
      <c r="AD22" s="3"/>
      <c r="AE22" s="3"/>
      <c r="AF22" s="3"/>
      <c r="AG22" s="3"/>
      <c r="AH22" s="3"/>
      <c r="AI22" s="3"/>
      <c r="AJ22" s="3"/>
      <c r="AK22" s="7"/>
      <c r="AL22" s="3"/>
      <c r="AM22" s="3"/>
      <c r="AN22" s="3"/>
      <c r="AO22" s="3"/>
      <c r="AP22" s="3"/>
      <c r="AQ22" s="3"/>
      <c r="AR22" s="3"/>
      <c r="AS22" s="3"/>
      <c r="AT22" s="7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</row>
    <row r="23" spans="1:83" ht="14.25" customHeight="1">
      <c r="A23" s="3"/>
      <c r="B23" s="3"/>
      <c r="C23" s="3"/>
      <c r="D23" s="3"/>
      <c r="E23" s="8"/>
      <c r="F23" s="8"/>
      <c r="G23" s="3"/>
      <c r="H23" s="3"/>
      <c r="I23" s="3"/>
      <c r="J23" s="3"/>
      <c r="K23" s="3"/>
      <c r="L23" s="3"/>
      <c r="M23" s="3"/>
      <c r="N23" s="8"/>
      <c r="O23" s="8"/>
      <c r="P23" s="3"/>
      <c r="Q23" s="3"/>
      <c r="R23" s="3"/>
      <c r="S23" s="3"/>
      <c r="T23" s="3"/>
      <c r="U23" s="3"/>
      <c r="V23" s="3"/>
      <c r="W23" s="8"/>
      <c r="X23" s="8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</row>
    <row r="24" spans="1:83" ht="14.25" customHeight="1">
      <c r="A24" s="81" t="s">
        <v>30</v>
      </c>
      <c r="B24" s="81"/>
      <c r="C24" s="8">
        <v>0</v>
      </c>
      <c r="D24" s="8">
        <v>0</v>
      </c>
      <c r="E24" s="8">
        <v>28</v>
      </c>
      <c r="F24" s="8">
        <v>28</v>
      </c>
      <c r="G24" s="9">
        <f t="shared" si="6"/>
        <v>28</v>
      </c>
      <c r="H24" s="8">
        <f t="shared" si="7"/>
        <v>28</v>
      </c>
      <c r="I24" s="7"/>
      <c r="J24" s="82" t="s">
        <v>30</v>
      </c>
      <c r="K24" s="82"/>
      <c r="L24" s="8">
        <v>0</v>
      </c>
      <c r="M24" s="8">
        <v>0</v>
      </c>
      <c r="N24" s="8">
        <v>115</v>
      </c>
      <c r="O24" s="8">
        <v>118</v>
      </c>
      <c r="P24" s="9">
        <f t="shared" si="8"/>
        <v>115</v>
      </c>
      <c r="Q24" s="8">
        <f t="shared" si="9"/>
        <v>118</v>
      </c>
      <c r="R24" s="7"/>
      <c r="S24" s="82" t="s">
        <v>30</v>
      </c>
      <c r="T24" s="82"/>
      <c r="U24" s="8">
        <v>0</v>
      </c>
      <c r="V24" s="8">
        <v>0</v>
      </c>
      <c r="W24" s="8">
        <v>925</v>
      </c>
      <c r="X24" s="125">
        <v>1236</v>
      </c>
      <c r="Y24" s="9">
        <f t="shared" si="10"/>
        <v>925</v>
      </c>
      <c r="Z24" s="8">
        <f t="shared" si="11"/>
        <v>1236</v>
      </c>
      <c r="AA24" s="7"/>
      <c r="AB24" s="7"/>
      <c r="AC24" s="3"/>
      <c r="AD24" s="3"/>
      <c r="AE24" s="3"/>
      <c r="AF24" s="3"/>
      <c r="AG24" s="3"/>
      <c r="AH24" s="3"/>
      <c r="AI24" s="3"/>
      <c r="AJ24" s="3"/>
      <c r="AK24" s="7"/>
      <c r="AL24" s="3"/>
      <c r="AM24" s="3"/>
      <c r="AN24" s="3"/>
      <c r="AO24" s="3"/>
      <c r="AP24" s="3"/>
      <c r="AQ24" s="3"/>
      <c r="AR24" s="3"/>
      <c r="AS24" s="3"/>
      <c r="AT24" s="7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</row>
    <row r="25" spans="1:83" ht="14.25" customHeight="1">
      <c r="A25" s="3"/>
      <c r="B25" s="3"/>
      <c r="C25" s="3"/>
      <c r="D25" s="3"/>
      <c r="E25" s="8"/>
      <c r="F25" s="8"/>
      <c r="G25" s="3"/>
      <c r="H25" s="3"/>
      <c r="I25" s="3"/>
      <c r="J25" s="3"/>
      <c r="K25" s="3"/>
      <c r="L25" s="3"/>
      <c r="M25" s="3"/>
      <c r="N25" s="8"/>
      <c r="O25" s="8"/>
      <c r="P25" s="3"/>
      <c r="Q25" s="3"/>
      <c r="R25" s="3"/>
      <c r="S25" s="3"/>
      <c r="T25" s="3"/>
      <c r="U25" s="3"/>
      <c r="V25" s="3"/>
      <c r="W25" s="8"/>
      <c r="X25" s="8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</row>
    <row r="26" spans="1:83" ht="14.25" customHeight="1">
      <c r="A26" s="81" t="s">
        <v>31</v>
      </c>
      <c r="B26" s="81"/>
      <c r="C26" s="8">
        <v>0</v>
      </c>
      <c r="D26" s="8">
        <v>0</v>
      </c>
      <c r="E26" s="8">
        <v>28</v>
      </c>
      <c r="F26" s="8">
        <v>28</v>
      </c>
      <c r="G26" s="9">
        <f t="shared" si="6"/>
        <v>28</v>
      </c>
      <c r="H26" s="8">
        <f t="shared" si="7"/>
        <v>28</v>
      </c>
      <c r="I26" s="7"/>
      <c r="J26" s="82" t="s">
        <v>31</v>
      </c>
      <c r="K26" s="82"/>
      <c r="L26" s="8">
        <v>0</v>
      </c>
      <c r="M26" s="8">
        <v>0</v>
      </c>
      <c r="N26" s="8">
        <v>133</v>
      </c>
      <c r="O26" s="8">
        <v>127</v>
      </c>
      <c r="P26" s="9">
        <f t="shared" si="8"/>
        <v>133</v>
      </c>
      <c r="Q26" s="8">
        <f t="shared" si="9"/>
        <v>127</v>
      </c>
      <c r="R26" s="7"/>
      <c r="S26" s="82" t="s">
        <v>31</v>
      </c>
      <c r="T26" s="82"/>
      <c r="U26" s="8">
        <v>0</v>
      </c>
      <c r="V26" s="8">
        <v>0</v>
      </c>
      <c r="W26" s="125">
        <v>1065</v>
      </c>
      <c r="X26" s="8">
        <v>1279</v>
      </c>
      <c r="Y26" s="9">
        <f t="shared" si="10"/>
        <v>1065</v>
      </c>
      <c r="Z26" s="8">
        <f t="shared" si="11"/>
        <v>1279</v>
      </c>
      <c r="AA26" s="7"/>
      <c r="AB26" s="7"/>
      <c r="AC26" s="3"/>
      <c r="AD26" s="3"/>
      <c r="AE26" s="3"/>
      <c r="AF26" s="3"/>
      <c r="AG26" s="3"/>
      <c r="AH26" s="3"/>
      <c r="AI26" s="3"/>
      <c r="AJ26" s="3"/>
      <c r="AK26" s="7"/>
      <c r="AL26" s="3"/>
      <c r="AM26" s="3"/>
      <c r="AN26" s="3"/>
      <c r="AO26" s="3"/>
      <c r="AP26" s="3"/>
      <c r="AQ26" s="3"/>
      <c r="AR26" s="3"/>
      <c r="AS26" s="3"/>
      <c r="AT26" s="7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</row>
    <row r="27" spans="1:83" ht="14.25" customHeight="1">
      <c r="A27" s="3"/>
      <c r="B27" s="3"/>
      <c r="C27" s="3"/>
      <c r="D27" s="3"/>
      <c r="E27" s="3"/>
      <c r="F27" s="8"/>
      <c r="G27" s="3"/>
      <c r="H27" s="3"/>
      <c r="I27" s="3"/>
      <c r="J27" s="3"/>
      <c r="K27" s="3"/>
      <c r="L27" s="3"/>
      <c r="M27" s="3"/>
      <c r="N27" s="3"/>
      <c r="O27" s="8"/>
      <c r="P27" s="3"/>
      <c r="Q27" s="3"/>
      <c r="R27" s="3"/>
      <c r="S27" s="3"/>
      <c r="T27" s="3"/>
      <c r="U27" s="3"/>
      <c r="V27" s="3"/>
      <c r="W27" s="3"/>
      <c r="X27" s="8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</row>
    <row r="28" spans="1:83" ht="14.25" customHeight="1">
      <c r="A28" s="84" t="s">
        <v>32</v>
      </c>
      <c r="B28" s="84"/>
      <c r="C28" s="6">
        <f t="shared" ref="C28:H28" si="12">SUM(C16:C26)</f>
        <v>2</v>
      </c>
      <c r="D28" s="6">
        <f t="shared" si="12"/>
        <v>2</v>
      </c>
      <c r="E28" s="6">
        <f t="shared" si="12"/>
        <v>151</v>
      </c>
      <c r="F28" s="6">
        <f t="shared" si="12"/>
        <v>151</v>
      </c>
      <c r="G28" s="6">
        <f t="shared" si="12"/>
        <v>153</v>
      </c>
      <c r="H28" s="6">
        <f t="shared" si="12"/>
        <v>153</v>
      </c>
      <c r="I28" s="3"/>
      <c r="J28" s="84" t="s">
        <v>32</v>
      </c>
      <c r="K28" s="84"/>
      <c r="L28" s="6">
        <f t="shared" ref="L28:Q28" si="13">SUM(L16:L26)</f>
        <v>14</v>
      </c>
      <c r="M28" s="6">
        <f t="shared" si="13"/>
        <v>16</v>
      </c>
      <c r="N28" s="6">
        <f t="shared" si="13"/>
        <v>544</v>
      </c>
      <c r="O28" s="6">
        <f t="shared" si="13"/>
        <v>544</v>
      </c>
      <c r="P28" s="6">
        <f t="shared" si="13"/>
        <v>558</v>
      </c>
      <c r="Q28" s="6">
        <f t="shared" si="13"/>
        <v>560</v>
      </c>
      <c r="R28" s="3"/>
      <c r="S28" s="84" t="s">
        <v>32</v>
      </c>
      <c r="T28" s="84"/>
      <c r="U28" s="6">
        <f t="shared" ref="U28:Z28" si="14">SUM(U16:U26)</f>
        <v>202</v>
      </c>
      <c r="V28" s="6">
        <f t="shared" si="14"/>
        <v>296</v>
      </c>
      <c r="W28" s="6">
        <f>SUM(W16:W26)</f>
        <v>4471</v>
      </c>
      <c r="X28" s="6">
        <f t="shared" si="14"/>
        <v>5546</v>
      </c>
      <c r="Y28" s="6">
        <f t="shared" si="14"/>
        <v>4673</v>
      </c>
      <c r="Z28" s="6">
        <f t="shared" si="14"/>
        <v>5842</v>
      </c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</row>
    <row r="29" spans="1:83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</row>
    <row r="30" spans="1:83" ht="14.25" customHeight="1">
      <c r="A30" s="10"/>
      <c r="B30" s="11"/>
      <c r="C30" s="12"/>
      <c r="D30" s="10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</row>
    <row r="31" spans="1:83" ht="14.25" customHeight="1">
      <c r="A31" s="71" t="s">
        <v>0</v>
      </c>
      <c r="B31" s="14" t="s">
        <v>1</v>
      </c>
      <c r="C31" s="15"/>
      <c r="D31" s="13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</row>
    <row r="32" spans="1:83" ht="14.25" customHeight="1">
      <c r="A32" s="13"/>
      <c r="B32" s="16" t="s">
        <v>2</v>
      </c>
      <c r="C32" s="15"/>
      <c r="D32" s="13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</row>
    <row r="33" spans="1:83">
      <c r="A33" s="17" t="s">
        <v>3</v>
      </c>
      <c r="B33" s="110" t="s">
        <v>4</v>
      </c>
      <c r="C33" s="99" t="s">
        <v>33</v>
      </c>
      <c r="D33" s="99"/>
      <c r="E33" s="99"/>
      <c r="F33" s="99"/>
      <c r="G33" s="99"/>
      <c r="H33" s="99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41"/>
      <c r="AD33" s="41"/>
      <c r="AE33" s="41"/>
      <c r="AF33" s="41"/>
      <c r="AG33" s="41"/>
      <c r="AH33" s="41"/>
      <c r="AI33" s="41"/>
      <c r="AJ33" s="41"/>
      <c r="AK33" s="14"/>
      <c r="AL33" s="41"/>
      <c r="AM33" s="41"/>
      <c r="AN33" s="41"/>
      <c r="AO33" s="41"/>
      <c r="AP33" s="41"/>
      <c r="AQ33" s="41"/>
      <c r="AR33" s="41"/>
      <c r="AS33" s="41"/>
      <c r="AT33" s="14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7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</row>
    <row r="34" spans="1:83">
      <c r="A34" s="16" t="s">
        <v>6</v>
      </c>
      <c r="B34" s="110"/>
      <c r="C34" s="99"/>
      <c r="D34" s="99"/>
      <c r="E34" s="99"/>
      <c r="F34" s="99"/>
      <c r="G34" s="99"/>
      <c r="H34" s="99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41"/>
      <c r="AD34" s="41"/>
      <c r="AE34" s="41"/>
      <c r="AF34" s="41"/>
      <c r="AG34" s="41"/>
      <c r="AH34" s="41"/>
      <c r="AI34" s="41"/>
      <c r="AJ34" s="41"/>
      <c r="AK34" s="16"/>
      <c r="AL34" s="41"/>
      <c r="AM34" s="41"/>
      <c r="AN34" s="41"/>
      <c r="AO34" s="41"/>
      <c r="AP34" s="41"/>
      <c r="AQ34" s="41"/>
      <c r="AR34" s="41"/>
      <c r="AS34" s="41"/>
      <c r="AT34" s="16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7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</row>
    <row r="35" spans="1:83">
      <c r="A35" s="15"/>
      <c r="B35" s="18"/>
      <c r="C35" s="99"/>
      <c r="D35" s="99"/>
      <c r="E35" s="99"/>
      <c r="F35" s="99"/>
      <c r="G35" s="99"/>
      <c r="H35" s="99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41"/>
      <c r="AD35" s="41"/>
      <c r="AE35" s="41"/>
      <c r="AF35" s="41"/>
      <c r="AG35" s="41"/>
      <c r="AH35" s="41"/>
      <c r="AI35" s="41"/>
      <c r="AJ35" s="41"/>
      <c r="AK35" s="15"/>
      <c r="AL35" s="41"/>
      <c r="AM35" s="41"/>
      <c r="AN35" s="41"/>
      <c r="AO35" s="41"/>
      <c r="AP35" s="41"/>
      <c r="AQ35" s="41"/>
      <c r="AR35" s="41"/>
      <c r="AS35" s="41"/>
      <c r="AT35" s="15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</row>
    <row r="36" spans="1:83" ht="14.25" customHeight="1">
      <c r="A36" s="15"/>
      <c r="B36" s="18"/>
      <c r="C36" s="100" t="s">
        <v>34</v>
      </c>
      <c r="D36" s="100"/>
      <c r="E36" s="100"/>
      <c r="F36" s="100"/>
      <c r="G36" s="100"/>
      <c r="H36" s="100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41"/>
      <c r="AD36" s="41"/>
      <c r="AE36" s="41"/>
      <c r="AF36" s="41"/>
      <c r="AG36" s="41"/>
      <c r="AH36" s="41"/>
      <c r="AI36" s="41"/>
      <c r="AJ36" s="41"/>
      <c r="AK36" s="15"/>
      <c r="AL36" s="41"/>
      <c r="AM36" s="41"/>
      <c r="AN36" s="41"/>
      <c r="AO36" s="41"/>
      <c r="AP36" s="41"/>
      <c r="AQ36" s="41"/>
      <c r="AR36" s="41"/>
      <c r="AS36" s="41"/>
      <c r="AT36" s="15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</row>
    <row r="37" spans="1:83" ht="14.25" customHeight="1">
      <c r="A37" s="15"/>
      <c r="B37" s="18"/>
      <c r="C37" s="100"/>
      <c r="D37" s="100"/>
      <c r="E37" s="100"/>
      <c r="F37" s="100"/>
      <c r="G37" s="100"/>
      <c r="H37" s="100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41"/>
      <c r="AD37" s="41"/>
      <c r="AE37" s="41"/>
      <c r="AF37" s="41"/>
      <c r="AG37" s="41"/>
      <c r="AH37" s="41"/>
      <c r="AI37" s="41"/>
      <c r="AJ37" s="41"/>
      <c r="AK37" s="15"/>
      <c r="AL37" s="41"/>
      <c r="AM37" s="41"/>
      <c r="AN37" s="41"/>
      <c r="AO37" s="41"/>
      <c r="AP37" s="41"/>
      <c r="AQ37" s="41"/>
      <c r="AR37" s="41"/>
      <c r="AS37" s="41"/>
      <c r="AT37" s="15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</row>
    <row r="38" spans="1:83" ht="14.25" customHeight="1">
      <c r="A38" s="15"/>
      <c r="B38" s="18"/>
      <c r="C38" s="100"/>
      <c r="D38" s="100"/>
      <c r="E38" s="100"/>
      <c r="F38" s="100"/>
      <c r="G38" s="100"/>
      <c r="H38" s="100"/>
      <c r="I38" s="15"/>
      <c r="J38" s="19" t="s">
        <v>8</v>
      </c>
      <c r="K38" s="19"/>
      <c r="L38" s="19"/>
      <c r="M38" s="19"/>
      <c r="N38" s="19"/>
      <c r="O38" s="19"/>
      <c r="P38" s="19"/>
      <c r="Q38" s="19"/>
      <c r="R38" s="15"/>
      <c r="S38" s="19" t="s">
        <v>8</v>
      </c>
      <c r="T38" s="19"/>
      <c r="U38" s="19"/>
      <c r="V38" s="19"/>
      <c r="W38" s="19"/>
      <c r="X38" s="19"/>
      <c r="Y38" s="19"/>
      <c r="Z38" s="19"/>
      <c r="AA38" s="15"/>
      <c r="AB38" s="15"/>
      <c r="AC38" s="41"/>
      <c r="AD38" s="41"/>
      <c r="AE38" s="41"/>
      <c r="AF38" s="41"/>
      <c r="AG38" s="41"/>
      <c r="AH38" s="41"/>
      <c r="AI38" s="41"/>
      <c r="AJ38" s="41"/>
      <c r="AK38" s="15"/>
      <c r="AL38" s="41"/>
      <c r="AM38" s="41"/>
      <c r="AN38" s="41"/>
      <c r="AO38" s="41"/>
      <c r="AP38" s="41"/>
      <c r="AQ38" s="41"/>
      <c r="AR38" s="41"/>
      <c r="AS38" s="41"/>
      <c r="AT38" s="15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</row>
    <row r="39" spans="1:83" ht="14.25" customHeight="1">
      <c r="A39" s="19"/>
      <c r="B39" s="19"/>
      <c r="C39" s="19"/>
      <c r="D39" s="19"/>
      <c r="E39" s="19"/>
      <c r="F39" s="19"/>
      <c r="G39" s="19"/>
      <c r="H39" s="19"/>
      <c r="I39" s="15"/>
      <c r="J39" s="19"/>
      <c r="K39" s="19"/>
      <c r="L39" s="19"/>
      <c r="M39" s="19"/>
      <c r="N39" s="19"/>
      <c r="O39" s="19"/>
      <c r="P39" s="19"/>
      <c r="Q39" s="19"/>
      <c r="R39" s="15"/>
      <c r="S39" s="19"/>
      <c r="T39" s="19"/>
      <c r="U39" s="19"/>
      <c r="V39" s="19"/>
      <c r="W39" s="19"/>
      <c r="X39" s="19"/>
      <c r="Y39" s="19"/>
      <c r="Z39" s="19"/>
      <c r="AA39" s="15"/>
      <c r="AB39" s="15"/>
      <c r="AC39" s="41"/>
      <c r="AD39" s="41"/>
      <c r="AE39" s="41"/>
      <c r="AF39" s="41"/>
      <c r="AG39" s="41"/>
      <c r="AH39" s="41"/>
      <c r="AI39" s="41"/>
      <c r="AJ39" s="41"/>
      <c r="AK39" s="15"/>
      <c r="AL39" s="41"/>
      <c r="AM39" s="41"/>
      <c r="AN39" s="41"/>
      <c r="AO39" s="41"/>
      <c r="AP39" s="41"/>
      <c r="AQ39" s="41"/>
      <c r="AR39" s="41"/>
      <c r="AS39" s="41"/>
      <c r="AT39" s="15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</row>
    <row r="40" spans="1:83" ht="14.25" customHeight="1">
      <c r="A40" s="101" t="s">
        <v>9</v>
      </c>
      <c r="B40" s="87"/>
      <c r="C40" s="112" t="s">
        <v>10</v>
      </c>
      <c r="D40" s="78"/>
      <c r="E40" s="78"/>
      <c r="F40" s="78"/>
      <c r="G40" s="78"/>
      <c r="H40" s="78"/>
      <c r="I40" s="20"/>
      <c r="J40" s="109" t="s">
        <v>9</v>
      </c>
      <c r="K40" s="87"/>
      <c r="L40" s="85" t="s">
        <v>11</v>
      </c>
      <c r="M40" s="78"/>
      <c r="N40" s="78"/>
      <c r="O40" s="78"/>
      <c r="P40" s="78"/>
      <c r="Q40" s="78"/>
      <c r="R40" s="20"/>
      <c r="S40" s="109" t="s">
        <v>9</v>
      </c>
      <c r="T40" s="87"/>
      <c r="U40" s="85" t="s">
        <v>12</v>
      </c>
      <c r="V40" s="78"/>
      <c r="W40" s="78"/>
      <c r="X40" s="78"/>
      <c r="Y40" s="78"/>
      <c r="Z40" s="78"/>
      <c r="AA40" s="20"/>
      <c r="AB40" s="20"/>
      <c r="AC40" s="41"/>
      <c r="AD40" s="41"/>
      <c r="AE40" s="41"/>
      <c r="AF40" s="41"/>
      <c r="AG40" s="41"/>
      <c r="AH40" s="41"/>
      <c r="AI40" s="41"/>
      <c r="AJ40" s="41"/>
      <c r="AK40" s="20"/>
      <c r="AL40" s="41"/>
      <c r="AM40" s="41"/>
      <c r="AN40" s="41"/>
      <c r="AO40" s="41"/>
      <c r="AP40" s="41"/>
      <c r="AQ40" s="41"/>
      <c r="AR40" s="41"/>
      <c r="AS40" s="41"/>
      <c r="AT40" s="20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</row>
    <row r="41" spans="1:83" ht="14.25" customHeight="1">
      <c r="A41" s="87"/>
      <c r="B41" s="101"/>
      <c r="C41" s="97" t="s">
        <v>13</v>
      </c>
      <c r="D41" s="87"/>
      <c r="E41" s="97" t="s">
        <v>14</v>
      </c>
      <c r="F41" s="87"/>
      <c r="G41" s="97" t="s">
        <v>15</v>
      </c>
      <c r="H41" s="87"/>
      <c r="I41" s="20"/>
      <c r="J41" s="87"/>
      <c r="K41" s="109"/>
      <c r="L41" s="90" t="s">
        <v>35</v>
      </c>
      <c r="M41" s="87"/>
      <c r="N41" s="90" t="s">
        <v>36</v>
      </c>
      <c r="O41" s="87"/>
      <c r="P41" s="90" t="s">
        <v>37</v>
      </c>
      <c r="Q41" s="87"/>
      <c r="R41" s="20"/>
      <c r="S41" s="87"/>
      <c r="T41" s="109"/>
      <c r="U41" s="90" t="s">
        <v>35</v>
      </c>
      <c r="V41" s="87"/>
      <c r="W41" s="90" t="s">
        <v>36</v>
      </c>
      <c r="X41" s="87"/>
      <c r="Y41" s="90" t="s">
        <v>37</v>
      </c>
      <c r="Z41" s="87"/>
      <c r="AA41" s="20"/>
      <c r="AB41" s="20"/>
      <c r="AC41" s="41"/>
      <c r="AD41" s="41"/>
      <c r="AE41" s="41"/>
      <c r="AF41" s="41"/>
      <c r="AG41" s="41"/>
      <c r="AH41" s="41"/>
      <c r="AI41" s="41"/>
      <c r="AJ41" s="41"/>
      <c r="AK41" s="20"/>
      <c r="AL41" s="41"/>
      <c r="AM41" s="41"/>
      <c r="AN41" s="41"/>
      <c r="AO41" s="41"/>
      <c r="AP41" s="41"/>
      <c r="AQ41" s="41"/>
      <c r="AR41" s="41"/>
      <c r="AS41" s="41"/>
      <c r="AT41" s="20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</row>
    <row r="42" spans="1:83" ht="14.25" customHeight="1">
      <c r="A42" s="111" t="s">
        <v>16</v>
      </c>
      <c r="B42" s="87"/>
      <c r="C42" s="87"/>
      <c r="D42" s="97"/>
      <c r="E42" s="87"/>
      <c r="F42" s="97"/>
      <c r="G42" s="87"/>
      <c r="H42" s="97"/>
      <c r="I42" s="22"/>
      <c r="J42" s="91" t="s">
        <v>16</v>
      </c>
      <c r="K42" s="87"/>
      <c r="L42" s="87"/>
      <c r="M42" s="90"/>
      <c r="N42" s="87"/>
      <c r="O42" s="90"/>
      <c r="P42" s="87"/>
      <c r="Q42" s="90"/>
      <c r="R42" s="22"/>
      <c r="S42" s="91" t="s">
        <v>16</v>
      </c>
      <c r="T42" s="87"/>
      <c r="U42" s="87"/>
      <c r="V42" s="90"/>
      <c r="W42" s="87"/>
      <c r="X42" s="90"/>
      <c r="Y42" s="87"/>
      <c r="Z42" s="90"/>
      <c r="AA42" s="22"/>
      <c r="AB42" s="22"/>
      <c r="AC42" s="41"/>
      <c r="AD42" s="41"/>
      <c r="AE42" s="41"/>
      <c r="AF42" s="41"/>
      <c r="AG42" s="41"/>
      <c r="AH42" s="41"/>
      <c r="AI42" s="41"/>
      <c r="AJ42" s="41"/>
      <c r="AK42" s="22"/>
      <c r="AL42" s="41"/>
      <c r="AM42" s="41"/>
      <c r="AN42" s="41"/>
      <c r="AO42" s="41"/>
      <c r="AP42" s="41"/>
      <c r="AQ42" s="41"/>
      <c r="AR42" s="41"/>
      <c r="AS42" s="41"/>
      <c r="AT42" s="22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</row>
    <row r="43" spans="1:83" ht="14.25" customHeight="1">
      <c r="A43" s="87"/>
      <c r="B43" s="111"/>
      <c r="C43" s="21" t="s">
        <v>38</v>
      </c>
      <c r="D43" s="21" t="s">
        <v>17</v>
      </c>
      <c r="E43" s="21" t="s">
        <v>38</v>
      </c>
      <c r="F43" s="21" t="s">
        <v>17</v>
      </c>
      <c r="G43" s="21" t="s">
        <v>38</v>
      </c>
      <c r="H43" s="21" t="s">
        <v>17</v>
      </c>
      <c r="I43" s="22"/>
      <c r="J43" s="87"/>
      <c r="K43" s="91"/>
      <c r="L43" s="21" t="s">
        <v>38</v>
      </c>
      <c r="M43" s="21" t="s">
        <v>17</v>
      </c>
      <c r="N43" s="21" t="s">
        <v>38</v>
      </c>
      <c r="O43" s="21" t="s">
        <v>17</v>
      </c>
      <c r="P43" s="21" t="s">
        <v>38</v>
      </c>
      <c r="Q43" s="21" t="s">
        <v>17</v>
      </c>
      <c r="R43" s="22"/>
      <c r="S43" s="87"/>
      <c r="T43" s="91"/>
      <c r="U43" s="21" t="s">
        <v>38</v>
      </c>
      <c r="V43" s="21" t="s">
        <v>17</v>
      </c>
      <c r="W43" s="21" t="s">
        <v>38</v>
      </c>
      <c r="X43" s="21" t="s">
        <v>17</v>
      </c>
      <c r="Y43" s="21" t="s">
        <v>38</v>
      </c>
      <c r="Z43" s="21" t="s">
        <v>17</v>
      </c>
      <c r="AA43" s="22"/>
      <c r="AB43" s="22"/>
      <c r="AC43" s="41"/>
      <c r="AD43" s="41"/>
      <c r="AE43" s="41"/>
      <c r="AF43" s="41"/>
      <c r="AG43" s="41"/>
      <c r="AH43" s="41"/>
      <c r="AI43" s="41"/>
      <c r="AJ43" s="41"/>
      <c r="AK43" s="22"/>
      <c r="AL43" s="41"/>
      <c r="AM43" s="41"/>
      <c r="AN43" s="41"/>
      <c r="AO43" s="41"/>
      <c r="AP43" s="41"/>
      <c r="AQ43" s="41"/>
      <c r="AR43" s="41"/>
      <c r="AS43" s="41"/>
      <c r="AT43" s="22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</row>
    <row r="44" spans="1:83" ht="14.25" customHeight="1">
      <c r="A44" s="86" t="s">
        <v>19</v>
      </c>
      <c r="B44" s="87"/>
      <c r="C44" s="72" t="s">
        <v>20</v>
      </c>
      <c r="D44" s="72" t="s">
        <v>21</v>
      </c>
      <c r="E44" s="73" t="s">
        <v>22</v>
      </c>
      <c r="F44" s="72" t="s">
        <v>23</v>
      </c>
      <c r="G44" s="72" t="s">
        <v>24</v>
      </c>
      <c r="H44" s="72" t="s">
        <v>25</v>
      </c>
      <c r="I44" s="23"/>
      <c r="J44" s="86" t="s">
        <v>19</v>
      </c>
      <c r="K44" s="87"/>
      <c r="L44" s="72" t="s">
        <v>39</v>
      </c>
      <c r="M44" s="72" t="s">
        <v>40</v>
      </c>
      <c r="N44" s="72" t="s">
        <v>41</v>
      </c>
      <c r="O44" s="72" t="s">
        <v>42</v>
      </c>
      <c r="P44" s="72" t="s">
        <v>43</v>
      </c>
      <c r="Q44" s="72" t="s">
        <v>44</v>
      </c>
      <c r="R44" s="23"/>
      <c r="S44" s="86" t="s">
        <v>19</v>
      </c>
      <c r="T44" s="87"/>
      <c r="U44" s="72" t="s">
        <v>45</v>
      </c>
      <c r="V44" s="72" t="s">
        <v>46</v>
      </c>
      <c r="W44" s="72" t="s">
        <v>47</v>
      </c>
      <c r="X44" s="72" t="s">
        <v>48</v>
      </c>
      <c r="Y44" s="72" t="s">
        <v>49</v>
      </c>
      <c r="Z44" s="72" t="s">
        <v>50</v>
      </c>
      <c r="AA44" s="23"/>
      <c r="AB44" s="23"/>
      <c r="AC44" s="41"/>
      <c r="AD44" s="41"/>
      <c r="AE44" s="41"/>
      <c r="AF44" s="41"/>
      <c r="AG44" s="41"/>
      <c r="AH44" s="41"/>
      <c r="AI44" s="41"/>
      <c r="AJ44" s="41"/>
      <c r="AK44" s="23"/>
      <c r="AL44" s="41"/>
      <c r="AM44" s="41"/>
      <c r="AN44" s="41"/>
      <c r="AO44" s="41"/>
      <c r="AP44" s="41"/>
      <c r="AQ44" s="41"/>
      <c r="AR44" s="41"/>
      <c r="AS44" s="41"/>
      <c r="AT44" s="23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</row>
    <row r="45" spans="1:83" ht="14.25" customHeight="1">
      <c r="A45" s="24"/>
      <c r="B45" s="25"/>
      <c r="C45" s="26"/>
      <c r="D45" s="26"/>
      <c r="E45" s="26"/>
      <c r="F45" s="26"/>
      <c r="G45" s="26"/>
      <c r="H45" s="26"/>
      <c r="I45" s="24"/>
      <c r="J45" s="19"/>
      <c r="K45" s="39"/>
      <c r="L45" s="26"/>
      <c r="M45" s="26"/>
      <c r="N45" s="26"/>
      <c r="O45" s="26"/>
      <c r="P45" s="26"/>
      <c r="Q45" s="26"/>
      <c r="R45" s="24"/>
      <c r="S45" s="19"/>
      <c r="T45" s="39"/>
      <c r="U45" s="26"/>
      <c r="V45" s="26"/>
      <c r="W45" s="26"/>
      <c r="X45" s="26"/>
      <c r="Y45" s="26"/>
      <c r="Z45" s="26"/>
      <c r="AA45" s="24"/>
      <c r="AB45" s="24"/>
      <c r="AC45" s="41"/>
      <c r="AD45" s="41"/>
      <c r="AE45" s="41"/>
      <c r="AF45" s="41"/>
      <c r="AG45" s="41"/>
      <c r="AH45" s="41"/>
      <c r="AI45" s="41"/>
      <c r="AJ45" s="41"/>
      <c r="AK45" s="24"/>
      <c r="AL45" s="41"/>
      <c r="AM45" s="41"/>
      <c r="AN45" s="41"/>
      <c r="AO45" s="41"/>
      <c r="AP45" s="41"/>
      <c r="AQ45" s="41"/>
      <c r="AR45" s="41"/>
      <c r="AS45" s="41"/>
      <c r="AT45" s="24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</row>
    <row r="46" spans="1:83" ht="14.25" customHeight="1">
      <c r="A46" s="88" t="s">
        <v>26</v>
      </c>
      <c r="B46" s="88"/>
      <c r="C46" s="26">
        <v>0</v>
      </c>
      <c r="D46" s="26">
        <v>0</v>
      </c>
      <c r="E46" s="26">
        <v>21</v>
      </c>
      <c r="F46" s="26">
        <v>22</v>
      </c>
      <c r="G46" s="28">
        <v>21</v>
      </c>
      <c r="H46" s="26">
        <v>22</v>
      </c>
      <c r="I46" s="27"/>
      <c r="J46" s="89" t="s">
        <v>26</v>
      </c>
      <c r="K46" s="89"/>
      <c r="L46" s="26">
        <v>0</v>
      </c>
      <c r="M46" s="26">
        <v>0</v>
      </c>
      <c r="N46" s="26">
        <v>70</v>
      </c>
      <c r="O46" s="26">
        <v>70</v>
      </c>
      <c r="P46" s="28">
        <v>70</v>
      </c>
      <c r="Q46" s="26">
        <v>70</v>
      </c>
      <c r="R46" s="27"/>
      <c r="S46" s="89" t="s">
        <v>26</v>
      </c>
      <c r="T46" s="89"/>
      <c r="U46" s="26">
        <v>0</v>
      </c>
      <c r="V46" s="26">
        <v>0</v>
      </c>
      <c r="W46" s="26">
        <v>409</v>
      </c>
      <c r="X46" s="26">
        <v>409</v>
      </c>
      <c r="Y46" s="28">
        <v>409</v>
      </c>
      <c r="Z46" s="26">
        <v>409</v>
      </c>
      <c r="AA46" s="27"/>
      <c r="AB46" s="27"/>
      <c r="AC46" s="41"/>
      <c r="AD46" s="41"/>
      <c r="AE46" s="41"/>
      <c r="AF46" s="41"/>
      <c r="AG46" s="41"/>
      <c r="AH46" s="41"/>
      <c r="AI46" s="41"/>
      <c r="AJ46" s="41"/>
      <c r="AK46" s="27"/>
      <c r="AL46" s="41"/>
      <c r="AM46" s="41"/>
      <c r="AN46" s="41"/>
      <c r="AO46" s="41"/>
      <c r="AP46" s="41"/>
      <c r="AQ46" s="41"/>
      <c r="AR46" s="41"/>
      <c r="AS46" s="41"/>
      <c r="AT46" s="27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</row>
    <row r="47" spans="1:83" ht="14.25" customHeight="1">
      <c r="A47" s="24"/>
      <c r="B47" s="25"/>
      <c r="C47" s="26">
        <v>0</v>
      </c>
      <c r="D47" s="26">
        <v>0</v>
      </c>
      <c r="E47" s="26"/>
      <c r="F47" s="26"/>
      <c r="G47" s="26"/>
      <c r="H47" s="26"/>
      <c r="I47" s="24"/>
      <c r="J47" s="19"/>
      <c r="K47" s="39"/>
      <c r="L47" s="26"/>
      <c r="M47" s="26"/>
      <c r="N47" s="26"/>
      <c r="O47" s="26"/>
      <c r="P47" s="26"/>
      <c r="Q47" s="26"/>
      <c r="R47" s="24"/>
      <c r="S47" s="19"/>
      <c r="T47" s="39"/>
      <c r="U47" s="26"/>
      <c r="V47" s="26"/>
      <c r="W47" s="26"/>
      <c r="X47" s="26"/>
      <c r="Y47" s="26"/>
      <c r="Z47" s="26"/>
      <c r="AA47" s="24"/>
      <c r="AB47" s="24"/>
      <c r="AC47" s="41"/>
      <c r="AD47" s="41"/>
      <c r="AE47" s="41"/>
      <c r="AF47" s="41"/>
      <c r="AG47" s="41"/>
      <c r="AH47" s="41"/>
      <c r="AI47" s="41"/>
      <c r="AJ47" s="41"/>
      <c r="AK47" s="24"/>
      <c r="AL47" s="41"/>
      <c r="AM47" s="41"/>
      <c r="AN47" s="41"/>
      <c r="AO47" s="41"/>
      <c r="AP47" s="41"/>
      <c r="AQ47" s="41"/>
      <c r="AR47" s="41"/>
      <c r="AS47" s="41"/>
      <c r="AT47" s="24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</row>
    <row r="48" spans="1:83" ht="14.25" customHeight="1">
      <c r="A48" s="88" t="s">
        <v>27</v>
      </c>
      <c r="B48" s="88"/>
      <c r="C48" s="26">
        <v>0</v>
      </c>
      <c r="D48" s="26">
        <v>0</v>
      </c>
      <c r="E48" s="26">
        <v>14</v>
      </c>
      <c r="F48" s="26">
        <v>15</v>
      </c>
      <c r="G48" s="28">
        <v>14</v>
      </c>
      <c r="H48" s="26">
        <v>15</v>
      </c>
      <c r="I48" s="27"/>
      <c r="J48" s="89" t="s">
        <v>27</v>
      </c>
      <c r="K48" s="89"/>
      <c r="L48" s="26">
        <v>0</v>
      </c>
      <c r="M48" s="26">
        <v>0</v>
      </c>
      <c r="N48" s="26">
        <v>51</v>
      </c>
      <c r="O48" s="26">
        <v>48</v>
      </c>
      <c r="P48" s="28">
        <v>51</v>
      </c>
      <c r="Q48" s="26">
        <v>48</v>
      </c>
      <c r="R48" s="27"/>
      <c r="S48" s="89" t="s">
        <v>27</v>
      </c>
      <c r="T48" s="89"/>
      <c r="U48" s="26">
        <v>0</v>
      </c>
      <c r="V48" s="26">
        <v>0</v>
      </c>
      <c r="W48" s="26">
        <v>165</v>
      </c>
      <c r="X48" s="26">
        <v>459</v>
      </c>
      <c r="Y48" s="28">
        <v>165</v>
      </c>
      <c r="Z48" s="26">
        <v>459</v>
      </c>
      <c r="AA48" s="27"/>
      <c r="AB48" s="27"/>
      <c r="AC48" s="41"/>
      <c r="AD48" s="41"/>
      <c r="AE48" s="41"/>
      <c r="AF48" s="41"/>
      <c r="AG48" s="41"/>
      <c r="AH48" s="41"/>
      <c r="AI48" s="41"/>
      <c r="AJ48" s="41"/>
      <c r="AK48" s="27"/>
      <c r="AL48" s="41"/>
      <c r="AM48" s="41"/>
      <c r="AN48" s="41"/>
      <c r="AO48" s="41"/>
      <c r="AP48" s="41"/>
      <c r="AQ48" s="41"/>
      <c r="AR48" s="41"/>
      <c r="AS48" s="41"/>
      <c r="AT48" s="27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</row>
    <row r="49" spans="1:83" ht="14.25" customHeight="1">
      <c r="A49" s="24"/>
      <c r="B49" s="25"/>
      <c r="C49" s="26"/>
      <c r="D49" s="26"/>
      <c r="E49" s="26"/>
      <c r="F49" s="26"/>
      <c r="G49" s="26"/>
      <c r="H49" s="26"/>
      <c r="I49" s="24"/>
      <c r="J49" s="19"/>
      <c r="K49" s="39"/>
      <c r="L49" s="26"/>
      <c r="M49" s="26"/>
      <c r="N49" s="26"/>
      <c r="O49" s="26"/>
      <c r="P49" s="26"/>
      <c r="Q49" s="26"/>
      <c r="R49" s="24"/>
      <c r="S49" s="19"/>
      <c r="T49" s="39"/>
      <c r="U49" s="26"/>
      <c r="V49" s="26"/>
      <c r="W49" s="26"/>
      <c r="X49" s="26"/>
      <c r="Y49" s="26"/>
      <c r="Z49" s="26"/>
      <c r="AA49" s="24"/>
      <c r="AB49" s="24"/>
      <c r="AC49" s="41"/>
      <c r="AD49" s="41"/>
      <c r="AE49" s="41"/>
      <c r="AF49" s="41"/>
      <c r="AG49" s="41"/>
      <c r="AH49" s="41"/>
      <c r="AI49" s="41"/>
      <c r="AJ49" s="41"/>
      <c r="AK49" s="24"/>
      <c r="AL49" s="41"/>
      <c r="AM49" s="41"/>
      <c r="AN49" s="41"/>
      <c r="AO49" s="41"/>
      <c r="AP49" s="41"/>
      <c r="AQ49" s="41"/>
      <c r="AR49" s="41"/>
      <c r="AS49" s="41"/>
      <c r="AT49" s="24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</row>
    <row r="50" spans="1:83" ht="14.25" customHeight="1">
      <c r="A50" s="88" t="s">
        <v>28</v>
      </c>
      <c r="B50" s="88"/>
      <c r="C50" s="26">
        <v>0</v>
      </c>
      <c r="D50" s="26">
        <v>0</v>
      </c>
      <c r="E50" s="26">
        <v>34</v>
      </c>
      <c r="F50" s="26">
        <v>35</v>
      </c>
      <c r="G50" s="28">
        <v>34</v>
      </c>
      <c r="H50" s="26">
        <v>35</v>
      </c>
      <c r="I50" s="27"/>
      <c r="J50" s="89" t="s">
        <v>28</v>
      </c>
      <c r="K50" s="89"/>
      <c r="L50" s="26">
        <v>0</v>
      </c>
      <c r="M50" s="26">
        <v>0</v>
      </c>
      <c r="N50" s="26">
        <v>123</v>
      </c>
      <c r="O50" s="26">
        <v>124</v>
      </c>
      <c r="P50" s="28">
        <v>123</v>
      </c>
      <c r="Q50" s="26">
        <v>124</v>
      </c>
      <c r="R50" s="27"/>
      <c r="S50" s="89" t="s">
        <v>28</v>
      </c>
      <c r="T50" s="89"/>
      <c r="U50" s="26">
        <v>0</v>
      </c>
      <c r="V50" s="26">
        <v>0</v>
      </c>
      <c r="W50" s="26">
        <v>398</v>
      </c>
      <c r="X50" s="26">
        <v>509</v>
      </c>
      <c r="Y50" s="28">
        <v>398</v>
      </c>
      <c r="Z50" s="26">
        <v>509</v>
      </c>
      <c r="AA50" s="27"/>
      <c r="AB50" s="27"/>
      <c r="AC50" s="41"/>
      <c r="AD50" s="41"/>
      <c r="AE50" s="41"/>
      <c r="AF50" s="41"/>
      <c r="AG50" s="41"/>
      <c r="AH50" s="41"/>
      <c r="AI50" s="41"/>
      <c r="AJ50" s="41"/>
      <c r="AK50" s="27"/>
      <c r="AL50" s="41"/>
      <c r="AM50" s="41"/>
      <c r="AN50" s="41"/>
      <c r="AO50" s="41"/>
      <c r="AP50" s="41"/>
      <c r="AQ50" s="41"/>
      <c r="AR50" s="41"/>
      <c r="AS50" s="41"/>
      <c r="AT50" s="27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</row>
    <row r="51" spans="1:83" ht="14.25" customHeight="1">
      <c r="A51" s="24"/>
      <c r="B51" s="25"/>
      <c r="C51" s="26"/>
      <c r="D51" s="26"/>
      <c r="E51" s="26"/>
      <c r="F51" s="26"/>
      <c r="G51" s="26"/>
      <c r="H51" s="26"/>
      <c r="I51" s="24"/>
      <c r="J51" s="19"/>
      <c r="K51" s="39"/>
      <c r="L51" s="26"/>
      <c r="M51" s="26"/>
      <c r="N51" s="26"/>
      <c r="O51" s="26"/>
      <c r="P51" s="26"/>
      <c r="Q51" s="26"/>
      <c r="R51" s="24"/>
      <c r="S51" s="19"/>
      <c r="T51" s="39"/>
      <c r="U51" s="26"/>
      <c r="V51" s="26"/>
      <c r="W51" s="26"/>
      <c r="X51" s="26"/>
      <c r="Y51" s="26"/>
      <c r="Z51" s="26"/>
      <c r="AA51" s="24"/>
      <c r="AB51" s="24"/>
      <c r="AC51" s="41"/>
      <c r="AD51" s="41"/>
      <c r="AE51" s="41"/>
      <c r="AF51" s="41"/>
      <c r="AG51" s="41"/>
      <c r="AH51" s="41"/>
      <c r="AI51" s="41"/>
      <c r="AJ51" s="41"/>
      <c r="AK51" s="24"/>
      <c r="AL51" s="41"/>
      <c r="AM51" s="41"/>
      <c r="AN51" s="41"/>
      <c r="AO51" s="41"/>
      <c r="AP51" s="41"/>
      <c r="AQ51" s="41"/>
      <c r="AR51" s="41"/>
      <c r="AS51" s="41"/>
      <c r="AT51" s="24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</row>
    <row r="52" spans="1:83" ht="14.25" customHeight="1">
      <c r="A52" s="88" t="s">
        <v>29</v>
      </c>
      <c r="B52" s="88"/>
      <c r="C52" s="26">
        <v>2</v>
      </c>
      <c r="D52" s="26">
        <v>2</v>
      </c>
      <c r="E52" s="26">
        <v>26</v>
      </c>
      <c r="F52" s="26">
        <v>21</v>
      </c>
      <c r="G52" s="28">
        <v>28</v>
      </c>
      <c r="H52" s="26">
        <v>23</v>
      </c>
      <c r="I52" s="27"/>
      <c r="J52" s="89" t="s">
        <v>29</v>
      </c>
      <c r="K52" s="89"/>
      <c r="L52" s="26">
        <v>14</v>
      </c>
      <c r="M52" s="26">
        <v>14</v>
      </c>
      <c r="N52" s="26">
        <v>82</v>
      </c>
      <c r="O52" s="26">
        <v>67</v>
      </c>
      <c r="P52" s="28">
        <v>96</v>
      </c>
      <c r="Q52" s="26">
        <v>81</v>
      </c>
      <c r="R52" s="27"/>
      <c r="S52" s="89" t="s">
        <v>29</v>
      </c>
      <c r="T52" s="89"/>
      <c r="U52" s="26">
        <v>70</v>
      </c>
      <c r="V52" s="26">
        <v>201</v>
      </c>
      <c r="W52" s="26">
        <v>186</v>
      </c>
      <c r="X52" s="26">
        <v>167</v>
      </c>
      <c r="Y52" s="28">
        <v>256</v>
      </c>
      <c r="Z52" s="26">
        <v>368</v>
      </c>
      <c r="AA52" s="27"/>
      <c r="AB52" s="27"/>
      <c r="AC52" s="41"/>
      <c r="AD52" s="41"/>
      <c r="AE52" s="41"/>
      <c r="AF52" s="41"/>
      <c r="AG52" s="41"/>
      <c r="AH52" s="41"/>
      <c r="AI52" s="41"/>
      <c r="AJ52" s="41"/>
      <c r="AK52" s="27"/>
      <c r="AL52" s="41"/>
      <c r="AM52" s="41"/>
      <c r="AN52" s="41"/>
      <c r="AO52" s="41"/>
      <c r="AP52" s="41"/>
      <c r="AQ52" s="41"/>
      <c r="AR52" s="41"/>
      <c r="AS52" s="41"/>
      <c r="AT52" s="27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</row>
    <row r="53" spans="1:83" ht="14.25" customHeight="1">
      <c r="A53" s="24"/>
      <c r="B53" s="25"/>
      <c r="C53" s="26"/>
      <c r="D53" s="26"/>
      <c r="E53" s="26"/>
      <c r="F53" s="26"/>
      <c r="G53" s="26"/>
      <c r="H53" s="26"/>
      <c r="I53" s="24"/>
      <c r="J53" s="19"/>
      <c r="K53" s="39"/>
      <c r="L53" s="26"/>
      <c r="M53" s="26"/>
      <c r="N53" s="26"/>
      <c r="O53" s="26"/>
      <c r="P53" s="26"/>
      <c r="Q53" s="26"/>
      <c r="R53" s="24"/>
      <c r="S53" s="19"/>
      <c r="T53" s="39"/>
      <c r="U53" s="26"/>
      <c r="V53" s="26"/>
      <c r="W53" s="26"/>
      <c r="X53" s="26"/>
      <c r="Y53" s="26"/>
      <c r="Z53" s="26"/>
      <c r="AA53" s="24"/>
      <c r="AB53" s="24"/>
      <c r="AC53" s="41"/>
      <c r="AD53" s="41"/>
      <c r="AE53" s="41"/>
      <c r="AF53" s="41"/>
      <c r="AG53" s="41"/>
      <c r="AH53" s="41"/>
      <c r="AI53" s="41"/>
      <c r="AJ53" s="41"/>
      <c r="AK53" s="24"/>
      <c r="AL53" s="41"/>
      <c r="AM53" s="41"/>
      <c r="AN53" s="41"/>
      <c r="AO53" s="41"/>
      <c r="AP53" s="41"/>
      <c r="AQ53" s="41"/>
      <c r="AR53" s="41"/>
      <c r="AS53" s="41"/>
      <c r="AT53" s="24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</row>
    <row r="54" spans="1:83" ht="14.25" customHeight="1">
      <c r="A54" s="88" t="s">
        <v>30</v>
      </c>
      <c r="B54" s="88"/>
      <c r="C54" s="26">
        <v>0</v>
      </c>
      <c r="D54" s="26">
        <v>0</v>
      </c>
      <c r="E54" s="26">
        <v>29</v>
      </c>
      <c r="F54" s="26">
        <v>28</v>
      </c>
      <c r="G54" s="28">
        <v>29</v>
      </c>
      <c r="H54" s="26">
        <v>28</v>
      </c>
      <c r="I54" s="27"/>
      <c r="J54" s="89" t="s">
        <v>30</v>
      </c>
      <c r="K54" s="89"/>
      <c r="L54" s="26">
        <v>0</v>
      </c>
      <c r="M54" s="26">
        <v>0</v>
      </c>
      <c r="N54" s="26">
        <v>138</v>
      </c>
      <c r="O54" s="26">
        <v>115</v>
      </c>
      <c r="P54" s="28">
        <v>138</v>
      </c>
      <c r="Q54" s="26">
        <v>115</v>
      </c>
      <c r="R54" s="27"/>
      <c r="S54" s="89" t="s">
        <v>30</v>
      </c>
      <c r="T54" s="89"/>
      <c r="U54" s="26">
        <v>0</v>
      </c>
      <c r="V54" s="26">
        <v>0</v>
      </c>
      <c r="W54" s="26">
        <v>412</v>
      </c>
      <c r="X54" s="26">
        <v>682</v>
      </c>
      <c r="Y54" s="28">
        <v>412</v>
      </c>
      <c r="Z54" s="26">
        <v>682</v>
      </c>
      <c r="AA54" s="27"/>
      <c r="AB54" s="27"/>
      <c r="AC54" s="41"/>
      <c r="AD54" s="41"/>
      <c r="AE54" s="41"/>
      <c r="AF54" s="41"/>
      <c r="AG54" s="41"/>
      <c r="AH54" s="41"/>
      <c r="AI54" s="41"/>
      <c r="AJ54" s="41"/>
      <c r="AK54" s="27"/>
      <c r="AL54" s="41"/>
      <c r="AM54" s="41"/>
      <c r="AN54" s="41"/>
      <c r="AO54" s="41"/>
      <c r="AP54" s="41"/>
      <c r="AQ54" s="41"/>
      <c r="AR54" s="41"/>
      <c r="AS54" s="41"/>
      <c r="AT54" s="27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</row>
    <row r="55" spans="1:83" ht="14.25" customHeight="1">
      <c r="A55" s="24"/>
      <c r="B55" s="25"/>
      <c r="C55" s="26"/>
      <c r="D55" s="26"/>
      <c r="E55" s="26"/>
      <c r="F55" s="26"/>
      <c r="G55" s="26"/>
      <c r="H55" s="26"/>
      <c r="I55" s="24"/>
      <c r="J55" s="19"/>
      <c r="K55" s="39"/>
      <c r="L55" s="26"/>
      <c r="M55" s="26"/>
      <c r="N55" s="26"/>
      <c r="O55" s="26"/>
      <c r="P55" s="26"/>
      <c r="Q55" s="26"/>
      <c r="R55" s="24"/>
      <c r="S55" s="19"/>
      <c r="T55" s="39"/>
      <c r="U55" s="26"/>
      <c r="V55" s="26"/>
      <c r="W55" s="26"/>
      <c r="X55" s="26"/>
      <c r="Y55" s="26"/>
      <c r="Z55" s="26"/>
      <c r="AA55" s="24"/>
      <c r="AB55" s="24"/>
      <c r="AC55" s="41"/>
      <c r="AD55" s="41"/>
      <c r="AE55" s="41"/>
      <c r="AF55" s="41"/>
      <c r="AG55" s="41"/>
      <c r="AH55" s="41"/>
      <c r="AI55" s="41"/>
      <c r="AJ55" s="41"/>
      <c r="AK55" s="24"/>
      <c r="AL55" s="41"/>
      <c r="AM55" s="41"/>
      <c r="AN55" s="41"/>
      <c r="AO55" s="41"/>
      <c r="AP55" s="41"/>
      <c r="AQ55" s="41"/>
      <c r="AR55" s="41"/>
      <c r="AS55" s="41"/>
      <c r="AT55" s="24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</row>
    <row r="56" spans="1:83" ht="14.25" customHeight="1">
      <c r="A56" s="88" t="s">
        <v>31</v>
      </c>
      <c r="B56" s="88"/>
      <c r="C56" s="26">
        <v>0</v>
      </c>
      <c r="D56" s="26">
        <v>0</v>
      </c>
      <c r="E56" s="26">
        <v>32</v>
      </c>
      <c r="F56" s="26">
        <v>27</v>
      </c>
      <c r="G56" s="28">
        <v>32</v>
      </c>
      <c r="H56" s="26">
        <v>27</v>
      </c>
      <c r="I56" s="27"/>
      <c r="J56" s="89" t="s">
        <v>31</v>
      </c>
      <c r="K56" s="89"/>
      <c r="L56" s="26">
        <v>0</v>
      </c>
      <c r="M56" s="26">
        <v>0</v>
      </c>
      <c r="N56" s="26">
        <v>142</v>
      </c>
      <c r="O56" s="26">
        <v>132</v>
      </c>
      <c r="P56" s="28">
        <v>142</v>
      </c>
      <c r="Q56" s="26">
        <v>132</v>
      </c>
      <c r="R56" s="27"/>
      <c r="S56" s="89" t="s">
        <v>31</v>
      </c>
      <c r="T56" s="89"/>
      <c r="U56" s="26">
        <v>0</v>
      </c>
      <c r="V56" s="26">
        <v>0</v>
      </c>
      <c r="W56" s="26">
        <v>466</v>
      </c>
      <c r="X56" s="26">
        <v>880</v>
      </c>
      <c r="Y56" s="28">
        <v>466</v>
      </c>
      <c r="Z56" s="26">
        <v>880</v>
      </c>
      <c r="AA56" s="27"/>
      <c r="AB56" s="27"/>
      <c r="AC56" s="41"/>
      <c r="AD56" s="41"/>
      <c r="AE56" s="41"/>
      <c r="AF56" s="41"/>
      <c r="AG56" s="41"/>
      <c r="AH56" s="41"/>
      <c r="AI56" s="41"/>
      <c r="AJ56" s="41"/>
      <c r="AK56" s="27"/>
      <c r="AL56" s="41"/>
      <c r="AM56" s="41"/>
      <c r="AN56" s="41"/>
      <c r="AO56" s="41"/>
      <c r="AP56" s="41"/>
      <c r="AQ56" s="41"/>
      <c r="AR56" s="41"/>
      <c r="AS56" s="41"/>
      <c r="AT56" s="27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</row>
    <row r="57" spans="1:83" ht="14.25" customHeight="1">
      <c r="A57" s="24"/>
      <c r="B57" s="25"/>
      <c r="C57" s="26"/>
      <c r="D57" s="26"/>
      <c r="E57" s="26"/>
      <c r="F57" s="26"/>
      <c r="G57" s="26"/>
      <c r="H57" s="26"/>
      <c r="I57" s="24"/>
      <c r="J57" s="19"/>
      <c r="K57" s="39"/>
      <c r="L57" s="26"/>
      <c r="M57" s="26"/>
      <c r="N57" s="26"/>
      <c r="O57" s="26"/>
      <c r="P57" s="26"/>
      <c r="Q57" s="26"/>
      <c r="R57" s="24"/>
      <c r="S57" s="19"/>
      <c r="T57" s="39"/>
      <c r="U57" s="26"/>
      <c r="V57" s="26"/>
      <c r="W57" s="26"/>
      <c r="X57" s="26"/>
      <c r="Y57" s="26"/>
      <c r="Z57" s="26"/>
      <c r="AA57" s="24"/>
      <c r="AB57" s="24"/>
      <c r="AC57" s="41"/>
      <c r="AD57" s="41"/>
      <c r="AE57" s="41"/>
      <c r="AF57" s="41"/>
      <c r="AG57" s="41"/>
      <c r="AH57" s="41"/>
      <c r="AI57" s="41"/>
      <c r="AJ57" s="41"/>
      <c r="AK57" s="24"/>
      <c r="AL57" s="41"/>
      <c r="AM57" s="41"/>
      <c r="AN57" s="41"/>
      <c r="AO57" s="41"/>
      <c r="AP57" s="41"/>
      <c r="AQ57" s="41"/>
      <c r="AR57" s="41"/>
      <c r="AS57" s="41"/>
      <c r="AT57" s="24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</row>
    <row r="58" spans="1:83" ht="14.25" customHeight="1">
      <c r="A58" s="90" t="s">
        <v>32</v>
      </c>
      <c r="B58" s="87"/>
      <c r="C58" s="29">
        <v>2</v>
      </c>
      <c r="D58" s="29">
        <v>2</v>
      </c>
      <c r="E58" s="29">
        <v>156</v>
      </c>
      <c r="F58" s="29">
        <v>148</v>
      </c>
      <c r="G58" s="29">
        <v>158</v>
      </c>
      <c r="H58" s="29">
        <v>150</v>
      </c>
      <c r="I58" s="21"/>
      <c r="J58" s="90" t="s">
        <v>32</v>
      </c>
      <c r="K58" s="87"/>
      <c r="L58" s="29">
        <v>14</v>
      </c>
      <c r="M58" s="29">
        <v>14</v>
      </c>
      <c r="N58" s="29">
        <v>606</v>
      </c>
      <c r="O58" s="29">
        <v>556</v>
      </c>
      <c r="P58" s="29">
        <v>620</v>
      </c>
      <c r="Q58" s="29">
        <v>570</v>
      </c>
      <c r="R58" s="21"/>
      <c r="S58" s="90" t="s">
        <v>32</v>
      </c>
      <c r="T58" s="87"/>
      <c r="U58" s="29">
        <v>70</v>
      </c>
      <c r="V58" s="29">
        <v>201</v>
      </c>
      <c r="W58" s="29">
        <v>2036</v>
      </c>
      <c r="X58" s="29">
        <v>3106</v>
      </c>
      <c r="Y58" s="29">
        <v>2106</v>
      </c>
      <c r="Z58" s="29">
        <v>3307</v>
      </c>
      <c r="AA58" s="21"/>
      <c r="AB58" s="21"/>
      <c r="AC58" s="41"/>
      <c r="AD58" s="41"/>
      <c r="AE58" s="41"/>
      <c r="AF58" s="41"/>
      <c r="AG58" s="41"/>
      <c r="AH58" s="41"/>
      <c r="AI58" s="41"/>
      <c r="AJ58" s="41"/>
      <c r="AK58" s="21"/>
      <c r="AL58" s="41"/>
      <c r="AM58" s="41"/>
      <c r="AN58" s="41"/>
      <c r="AO58" s="41"/>
      <c r="AP58" s="41"/>
      <c r="AQ58" s="41"/>
      <c r="AR58" s="41"/>
      <c r="AS58" s="41"/>
      <c r="AT58" s="2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</row>
    <row r="59" spans="1:83" ht="14.25" customHeight="1">
      <c r="A59" s="19"/>
      <c r="B59" s="30"/>
      <c r="C59" s="30"/>
      <c r="D59" s="30"/>
      <c r="E59" s="30"/>
      <c r="F59" s="30"/>
      <c r="G59" s="30"/>
      <c r="H59" s="3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</row>
    <row r="60" spans="1:83" ht="14.25" customHeight="1">
      <c r="A60" s="31"/>
      <c r="B60" s="32"/>
      <c r="C60" s="32"/>
      <c r="D60" s="32"/>
      <c r="E60" s="32"/>
      <c r="F60" s="32"/>
      <c r="G60" s="32"/>
      <c r="H60" s="32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42"/>
      <c r="AL60" s="42"/>
      <c r="AM60" s="43"/>
      <c r="AN60" s="43"/>
      <c r="AO60" s="43"/>
      <c r="AP60" s="43"/>
      <c r="AQ60" s="43"/>
      <c r="AR60" s="43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</row>
    <row r="61" spans="1:83" ht="14.25" customHeight="1">
      <c r="A61" s="31"/>
      <c r="B61" s="32"/>
      <c r="C61" s="32"/>
      <c r="D61" s="32"/>
      <c r="E61" s="32"/>
      <c r="F61" s="32"/>
      <c r="G61" s="32"/>
      <c r="H61" s="32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42"/>
      <c r="AL61" s="42"/>
      <c r="AM61" s="43"/>
      <c r="AN61" s="43"/>
      <c r="AO61" s="43"/>
      <c r="AP61" s="43"/>
      <c r="AQ61" s="43"/>
      <c r="AR61" s="43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</row>
    <row r="62" spans="1:83" ht="14.25" customHeight="1">
      <c r="A62" s="33" t="s">
        <v>3</v>
      </c>
      <c r="B62" s="120" t="s">
        <v>51</v>
      </c>
      <c r="C62" s="94" t="s">
        <v>52</v>
      </c>
      <c r="D62" s="94"/>
      <c r="E62" s="94"/>
      <c r="F62" s="94"/>
      <c r="G62" s="94"/>
      <c r="H62" s="94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44"/>
      <c r="AL62" s="44"/>
      <c r="AM62" s="45"/>
      <c r="AN62" s="44"/>
      <c r="AO62" s="45"/>
      <c r="AP62" s="44"/>
      <c r="AQ62" s="45"/>
      <c r="AR62" s="44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</row>
    <row r="63" spans="1:83" ht="14.25" customHeight="1">
      <c r="A63" s="35" t="s">
        <v>6</v>
      </c>
      <c r="B63" s="120"/>
      <c r="C63" s="94"/>
      <c r="D63" s="94"/>
      <c r="E63" s="94"/>
      <c r="F63" s="94"/>
      <c r="G63" s="94"/>
      <c r="H63" s="94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46"/>
      <c r="AL63" s="46"/>
      <c r="AM63" s="8"/>
      <c r="AN63" s="8"/>
      <c r="AO63" s="8"/>
      <c r="AP63" s="8"/>
      <c r="AQ63" s="8"/>
      <c r="AR63" s="8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</row>
    <row r="64" spans="1:83" ht="14.25" customHeight="1">
      <c r="A64" s="12"/>
      <c r="B64" s="36"/>
      <c r="C64" s="94"/>
      <c r="D64" s="94"/>
      <c r="E64" s="94"/>
      <c r="F64" s="94"/>
      <c r="G64" s="94"/>
      <c r="H64" s="94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44"/>
      <c r="AL64" s="44"/>
      <c r="AM64" s="45"/>
      <c r="AN64" s="44"/>
      <c r="AO64" s="45"/>
      <c r="AP64" s="8"/>
      <c r="AQ64" s="45"/>
      <c r="AR64" s="44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</row>
    <row r="65" spans="1:83" ht="14.25" customHeight="1">
      <c r="A65" s="12"/>
      <c r="B65" s="36"/>
      <c r="C65" s="95" t="s">
        <v>53</v>
      </c>
      <c r="D65" s="95"/>
      <c r="E65" s="95"/>
      <c r="F65" s="95"/>
      <c r="G65" s="95"/>
      <c r="H65" s="95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46"/>
      <c r="AL65" s="46"/>
      <c r="AM65" s="8"/>
      <c r="AN65" s="8"/>
      <c r="AO65" s="8"/>
      <c r="AP65" s="8"/>
      <c r="AQ65" s="8"/>
      <c r="AR65" s="8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</row>
    <row r="66" spans="1:83" ht="14.25" customHeight="1">
      <c r="A66" s="12"/>
      <c r="B66" s="36"/>
      <c r="C66" s="95"/>
      <c r="D66" s="95"/>
      <c r="E66" s="95"/>
      <c r="F66" s="95"/>
      <c r="G66" s="95"/>
      <c r="H66" s="95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44"/>
      <c r="AL66" s="44"/>
      <c r="AM66" s="45"/>
      <c r="AN66" s="44"/>
      <c r="AO66" s="45"/>
      <c r="AP66" s="8"/>
      <c r="AQ66" s="45"/>
      <c r="AR66" s="44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</row>
    <row r="67" spans="1:83" ht="14.25" customHeight="1">
      <c r="A67" s="12"/>
      <c r="B67" s="36"/>
      <c r="C67" s="95"/>
      <c r="D67" s="95"/>
      <c r="E67" s="95"/>
      <c r="F67" s="95"/>
      <c r="G67" s="95"/>
      <c r="H67" s="95"/>
      <c r="I67" s="12"/>
      <c r="J67" s="49" t="s">
        <v>54</v>
      </c>
      <c r="K67" s="49"/>
      <c r="L67" s="49"/>
      <c r="M67" s="49"/>
      <c r="N67" s="49"/>
      <c r="O67" s="49"/>
      <c r="P67" s="49"/>
      <c r="Q67" s="49"/>
      <c r="R67" s="12"/>
      <c r="S67" s="49" t="s">
        <v>54</v>
      </c>
      <c r="T67" s="49"/>
      <c r="U67" s="49"/>
      <c r="V67" s="49"/>
      <c r="W67" s="49"/>
      <c r="X67" s="49"/>
      <c r="Y67" s="49"/>
      <c r="Z67" s="49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46"/>
      <c r="AL67" s="46"/>
      <c r="AM67" s="8"/>
      <c r="AN67" s="8"/>
      <c r="AO67" s="8"/>
      <c r="AP67" s="8"/>
      <c r="AQ67" s="8"/>
      <c r="AR67" s="8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</row>
    <row r="68" spans="1:83" ht="14.25" customHeight="1">
      <c r="A68" s="12"/>
      <c r="B68" s="12"/>
      <c r="C68" s="12"/>
      <c r="D68" s="12"/>
      <c r="E68" s="12"/>
      <c r="F68" s="12"/>
      <c r="G68" s="12"/>
      <c r="H68" s="12"/>
      <c r="I68" s="12"/>
      <c r="J68" s="49"/>
      <c r="K68" s="49"/>
      <c r="L68" s="49"/>
      <c r="M68" s="49"/>
      <c r="N68" s="49"/>
      <c r="O68" s="49"/>
      <c r="P68" s="49"/>
      <c r="Q68" s="49"/>
      <c r="R68" s="12"/>
      <c r="S68" s="49"/>
      <c r="T68" s="49"/>
      <c r="U68" s="49"/>
      <c r="V68" s="49"/>
      <c r="W68" s="49"/>
      <c r="X68" s="49"/>
      <c r="Y68" s="49"/>
      <c r="Z68" s="49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44"/>
      <c r="AL68" s="44"/>
      <c r="AM68" s="45"/>
      <c r="AN68" s="44"/>
      <c r="AO68" s="45"/>
      <c r="AP68" s="8"/>
      <c r="AQ68" s="45"/>
      <c r="AR68" s="44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</row>
    <row r="69" spans="1:83" ht="14.25" customHeight="1">
      <c r="A69" s="96" t="s">
        <v>9</v>
      </c>
      <c r="B69" s="87"/>
      <c r="C69" s="98" t="s">
        <v>10</v>
      </c>
      <c r="D69" s="87"/>
      <c r="E69" s="87"/>
      <c r="F69" s="87"/>
      <c r="G69" s="87"/>
      <c r="H69" s="87"/>
      <c r="I69" s="12"/>
      <c r="J69" s="96" t="s">
        <v>9</v>
      </c>
      <c r="K69" s="87"/>
      <c r="L69" s="98" t="s">
        <v>55</v>
      </c>
      <c r="M69" s="87"/>
      <c r="N69" s="87"/>
      <c r="O69" s="87"/>
      <c r="P69" s="87"/>
      <c r="Q69" s="87"/>
      <c r="R69" s="12"/>
      <c r="S69" s="96" t="s">
        <v>9</v>
      </c>
      <c r="T69" s="87"/>
      <c r="U69" s="98" t="s">
        <v>56</v>
      </c>
      <c r="V69" s="87"/>
      <c r="W69" s="87"/>
      <c r="X69" s="87"/>
      <c r="Y69" s="87"/>
      <c r="Z69" s="87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46"/>
      <c r="AL69" s="46"/>
      <c r="AM69" s="8"/>
      <c r="AN69" s="8"/>
      <c r="AO69" s="8"/>
      <c r="AP69" s="8"/>
      <c r="AQ69" s="8"/>
      <c r="AR69" s="8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</row>
    <row r="70" spans="1:83" ht="14.25" customHeight="1">
      <c r="A70" s="87"/>
      <c r="B70" s="96"/>
      <c r="C70" s="83" t="s">
        <v>13</v>
      </c>
      <c r="D70" s="83"/>
      <c r="E70" s="83" t="s">
        <v>14</v>
      </c>
      <c r="F70" s="83"/>
      <c r="G70" s="83" t="s">
        <v>15</v>
      </c>
      <c r="H70" s="83"/>
      <c r="I70" s="12"/>
      <c r="J70" s="87"/>
      <c r="K70" s="96"/>
      <c r="L70" s="83" t="s">
        <v>13</v>
      </c>
      <c r="M70" s="83"/>
      <c r="N70" s="83" t="s">
        <v>14</v>
      </c>
      <c r="O70" s="83"/>
      <c r="P70" s="83" t="s">
        <v>15</v>
      </c>
      <c r="Q70" s="83"/>
      <c r="R70" s="12"/>
      <c r="S70" s="87"/>
      <c r="T70" s="96"/>
      <c r="U70" s="83" t="s">
        <v>13</v>
      </c>
      <c r="V70" s="83"/>
      <c r="W70" s="83" t="s">
        <v>14</v>
      </c>
      <c r="X70" s="83"/>
      <c r="Y70" s="83" t="s">
        <v>15</v>
      </c>
      <c r="Z70" s="83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44"/>
      <c r="AL70" s="44"/>
      <c r="AM70" s="45"/>
      <c r="AN70" s="44"/>
      <c r="AO70" s="45"/>
      <c r="AP70" s="8"/>
      <c r="AQ70" s="45"/>
      <c r="AR70" s="44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</row>
    <row r="71" spans="1:83" ht="15" customHeight="1">
      <c r="A71" s="119" t="s">
        <v>16</v>
      </c>
      <c r="B71" s="87"/>
      <c r="C71" s="83"/>
      <c r="D71" s="83"/>
      <c r="E71" s="83"/>
      <c r="F71" s="83"/>
      <c r="G71" s="83"/>
      <c r="H71" s="83"/>
      <c r="I71" s="12"/>
      <c r="J71" s="119" t="s">
        <v>16</v>
      </c>
      <c r="K71" s="87"/>
      <c r="L71" s="83"/>
      <c r="M71" s="83"/>
      <c r="N71" s="83"/>
      <c r="O71" s="83"/>
      <c r="P71" s="83"/>
      <c r="Q71" s="83"/>
      <c r="R71" s="12"/>
      <c r="S71" s="119" t="s">
        <v>16</v>
      </c>
      <c r="T71" s="87"/>
      <c r="U71" s="83"/>
      <c r="V71" s="83"/>
      <c r="W71" s="83"/>
      <c r="X71" s="83"/>
      <c r="Y71" s="83"/>
      <c r="Z71" s="83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46"/>
      <c r="AL71" s="46"/>
      <c r="AM71" s="8"/>
      <c r="AN71" s="8"/>
      <c r="AO71" s="8"/>
      <c r="AP71" s="8"/>
      <c r="AQ71" s="8"/>
      <c r="AR71" s="8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</row>
    <row r="72" spans="1:83" ht="15" customHeight="1">
      <c r="A72" s="87"/>
      <c r="B72" s="119"/>
      <c r="C72" s="48" t="s">
        <v>17</v>
      </c>
      <c r="D72" s="48" t="s">
        <v>18</v>
      </c>
      <c r="E72" s="48" t="s">
        <v>17</v>
      </c>
      <c r="F72" s="48" t="s">
        <v>18</v>
      </c>
      <c r="G72" s="48" t="s">
        <v>17</v>
      </c>
      <c r="H72" s="48" t="s">
        <v>18</v>
      </c>
      <c r="I72" s="12"/>
      <c r="J72" s="87"/>
      <c r="K72" s="119"/>
      <c r="L72" s="53" t="s">
        <v>17</v>
      </c>
      <c r="M72" s="53" t="s">
        <v>18</v>
      </c>
      <c r="N72" s="53" t="s">
        <v>17</v>
      </c>
      <c r="O72" s="53" t="s">
        <v>18</v>
      </c>
      <c r="P72" s="53" t="s">
        <v>17</v>
      </c>
      <c r="Q72" s="53" t="s">
        <v>18</v>
      </c>
      <c r="R72" s="12"/>
      <c r="S72" s="87"/>
      <c r="T72" s="119"/>
      <c r="U72" s="53" t="s">
        <v>17</v>
      </c>
      <c r="V72" s="53" t="s">
        <v>18</v>
      </c>
      <c r="W72" s="53" t="s">
        <v>17</v>
      </c>
      <c r="X72" s="53" t="s">
        <v>18</v>
      </c>
      <c r="Y72" s="53" t="s">
        <v>17</v>
      </c>
      <c r="Z72" s="53" t="s">
        <v>18</v>
      </c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44"/>
      <c r="AL72" s="44"/>
      <c r="AM72" s="45"/>
      <c r="AN72" s="44"/>
      <c r="AO72" s="45"/>
      <c r="AP72" s="8"/>
      <c r="AQ72" s="45"/>
      <c r="AR72" s="44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</row>
    <row r="73" spans="1:83" ht="14.25" customHeight="1">
      <c r="A73" s="92" t="s">
        <v>19</v>
      </c>
      <c r="B73" s="87"/>
      <c r="C73" s="69" t="s">
        <v>20</v>
      </c>
      <c r="D73" s="69" t="s">
        <v>21</v>
      </c>
      <c r="E73" s="70" t="s">
        <v>22</v>
      </c>
      <c r="F73" s="69" t="s">
        <v>23</v>
      </c>
      <c r="G73" s="69" t="s">
        <v>24</v>
      </c>
      <c r="H73" s="69" t="s">
        <v>25</v>
      </c>
      <c r="I73" s="12"/>
      <c r="J73" s="92" t="s">
        <v>19</v>
      </c>
      <c r="K73" s="87"/>
      <c r="L73" s="69" t="s">
        <v>20</v>
      </c>
      <c r="M73" s="69" t="s">
        <v>21</v>
      </c>
      <c r="N73" s="70" t="s">
        <v>22</v>
      </c>
      <c r="O73" s="69" t="s">
        <v>23</v>
      </c>
      <c r="P73" s="69" t="s">
        <v>24</v>
      </c>
      <c r="Q73" s="69" t="s">
        <v>25</v>
      </c>
      <c r="R73" s="12"/>
      <c r="S73" s="92" t="s">
        <v>19</v>
      </c>
      <c r="T73" s="87"/>
      <c r="U73" s="69" t="s">
        <v>20</v>
      </c>
      <c r="V73" s="69" t="s">
        <v>21</v>
      </c>
      <c r="W73" s="70" t="s">
        <v>22</v>
      </c>
      <c r="X73" s="69" t="s">
        <v>23</v>
      </c>
      <c r="Y73" s="69" t="s">
        <v>24</v>
      </c>
      <c r="Z73" s="69" t="s">
        <v>25</v>
      </c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46"/>
      <c r="AL73" s="46"/>
      <c r="AM73" s="8"/>
      <c r="AN73" s="8"/>
      <c r="AO73" s="8"/>
      <c r="AP73" s="8"/>
      <c r="AQ73" s="8"/>
      <c r="AR73" s="8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</row>
    <row r="74" spans="1:83" ht="14.25" customHeight="1">
      <c r="A74" s="49"/>
      <c r="B74" s="50"/>
      <c r="C74" s="3"/>
      <c r="D74" s="3"/>
      <c r="E74" s="3"/>
      <c r="F74" s="3"/>
      <c r="G74" s="3"/>
      <c r="H74" s="3"/>
      <c r="I74" s="12"/>
      <c r="J74" s="49"/>
      <c r="K74" s="50"/>
      <c r="L74" s="3"/>
      <c r="M74" s="3"/>
      <c r="N74" s="3"/>
      <c r="O74" s="3"/>
      <c r="P74" s="3"/>
      <c r="Q74" s="3"/>
      <c r="R74" s="12"/>
      <c r="S74" s="49"/>
      <c r="T74" s="50"/>
      <c r="U74" s="3"/>
      <c r="V74" s="3"/>
      <c r="W74" s="3"/>
      <c r="X74" s="3"/>
      <c r="Y74" s="3"/>
      <c r="Z74" s="3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44"/>
      <c r="AL74" s="44"/>
      <c r="AM74" s="45"/>
      <c r="AN74" s="44"/>
      <c r="AO74" s="45"/>
      <c r="AP74" s="8"/>
      <c r="AQ74" s="45"/>
      <c r="AR74" s="44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</row>
    <row r="75" spans="1:83" ht="14.25" customHeight="1">
      <c r="A75" s="93" t="s">
        <v>26</v>
      </c>
      <c r="B75" s="93"/>
      <c r="C75" s="8">
        <v>37</v>
      </c>
      <c r="D75" s="8">
        <v>37</v>
      </c>
      <c r="E75" s="8">
        <f>52-C75</f>
        <v>15</v>
      </c>
      <c r="F75" s="8">
        <v>15</v>
      </c>
      <c r="G75" s="9">
        <f t="shared" ref="G75:G79" si="15">C75+E75</f>
        <v>52</v>
      </c>
      <c r="H75" s="8">
        <f t="shared" ref="H75:H79" si="16">D75+F75</f>
        <v>52</v>
      </c>
      <c r="I75" s="12"/>
      <c r="J75" s="93" t="s">
        <v>26</v>
      </c>
      <c r="K75" s="93"/>
      <c r="L75" s="8">
        <v>615</v>
      </c>
      <c r="M75" s="8">
        <v>613</v>
      </c>
      <c r="N75" s="8">
        <f>802-L75</f>
        <v>187</v>
      </c>
      <c r="O75" s="8">
        <f>801-M75</f>
        <v>188</v>
      </c>
      <c r="P75" s="9">
        <f t="shared" ref="P75" si="17">L75+N75</f>
        <v>802</v>
      </c>
      <c r="Q75" s="8">
        <f t="shared" ref="Q75" si="18">M75+O75</f>
        <v>801</v>
      </c>
      <c r="R75" s="12"/>
      <c r="S75" s="93" t="s">
        <v>26</v>
      </c>
      <c r="T75" s="93"/>
      <c r="U75" s="127">
        <v>15501</v>
      </c>
      <c r="V75" s="127">
        <v>15293</v>
      </c>
      <c r="W75" s="127">
        <v>2861</v>
      </c>
      <c r="X75" s="127">
        <v>3027</v>
      </c>
      <c r="Y75" s="128">
        <f t="shared" ref="Y75:Y79" si="19">U75+W75</f>
        <v>18362</v>
      </c>
      <c r="Z75" s="8">
        <f t="shared" ref="Z75:Z79" si="20">V75+X75</f>
        <v>18320</v>
      </c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57"/>
      <c r="AL75" s="57"/>
      <c r="AM75" s="57"/>
      <c r="AN75" s="57"/>
      <c r="AO75" s="57"/>
      <c r="AP75" s="8"/>
      <c r="AQ75" s="57"/>
      <c r="AR75" s="57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</row>
    <row r="76" spans="1:83" ht="14.25" customHeight="1">
      <c r="A76" s="49"/>
      <c r="B76" s="50"/>
      <c r="C76" s="3"/>
      <c r="D76" s="3"/>
      <c r="E76" s="8"/>
      <c r="F76" s="8"/>
      <c r="G76" s="3"/>
      <c r="H76" s="3"/>
      <c r="I76" s="12"/>
      <c r="J76" s="49"/>
      <c r="K76" s="50"/>
      <c r="L76" s="3"/>
      <c r="M76" s="3"/>
      <c r="N76" s="8"/>
      <c r="O76" s="8"/>
      <c r="P76" s="3"/>
      <c r="Q76" s="3"/>
      <c r="R76" s="12"/>
      <c r="S76" s="49"/>
      <c r="T76" s="50"/>
      <c r="U76" s="3"/>
      <c r="V76" s="3"/>
      <c r="W76" s="8"/>
      <c r="X76" s="8"/>
      <c r="Y76" s="3"/>
      <c r="Z76" s="3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45"/>
      <c r="AX76" s="45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</row>
    <row r="77" spans="1:83" ht="14.25" customHeight="1">
      <c r="A77" s="93" t="s">
        <v>27</v>
      </c>
      <c r="B77" s="93"/>
      <c r="C77" s="8">
        <v>22</v>
      </c>
      <c r="D77" s="8">
        <v>22</v>
      </c>
      <c r="E77" s="8">
        <v>9</v>
      </c>
      <c r="F77" s="8">
        <v>9</v>
      </c>
      <c r="G77" s="9">
        <f t="shared" si="15"/>
        <v>31</v>
      </c>
      <c r="H77" s="8">
        <f t="shared" si="16"/>
        <v>31</v>
      </c>
      <c r="I77" s="12"/>
      <c r="J77" s="93" t="s">
        <v>27</v>
      </c>
      <c r="K77" s="93"/>
      <c r="L77" s="8">
        <v>343</v>
      </c>
      <c r="M77" s="8">
        <v>343</v>
      </c>
      <c r="N77" s="8">
        <f>517-343</f>
        <v>174</v>
      </c>
      <c r="O77" s="8">
        <v>174</v>
      </c>
      <c r="P77" s="9">
        <f>L77+N77</f>
        <v>517</v>
      </c>
      <c r="Q77" s="8">
        <f>M77+O77</f>
        <v>517</v>
      </c>
      <c r="R77" s="12"/>
      <c r="S77" s="93" t="s">
        <v>27</v>
      </c>
      <c r="T77" s="93"/>
      <c r="U77" s="127">
        <v>7990</v>
      </c>
      <c r="V77" s="127">
        <v>7887</v>
      </c>
      <c r="W77" s="127">
        <v>2795</v>
      </c>
      <c r="X77" s="127">
        <v>2838</v>
      </c>
      <c r="Y77" s="128">
        <f t="shared" si="19"/>
        <v>10785</v>
      </c>
      <c r="Z77" s="8">
        <f t="shared" si="20"/>
        <v>10725</v>
      </c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9"/>
      <c r="AX77" s="9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</row>
    <row r="78" spans="1:83" ht="14.25" customHeight="1">
      <c r="A78" s="49"/>
      <c r="B78" s="50"/>
      <c r="C78" s="3"/>
      <c r="D78" s="3"/>
      <c r="E78" s="8"/>
      <c r="F78" s="8"/>
      <c r="G78" s="3"/>
      <c r="H78" s="3"/>
      <c r="I78" s="12"/>
      <c r="J78" s="49"/>
      <c r="K78" s="50"/>
      <c r="L78" s="3"/>
      <c r="M78" s="3"/>
      <c r="N78" s="8"/>
      <c r="O78" s="8"/>
      <c r="P78" s="3"/>
      <c r="Q78" s="3"/>
      <c r="R78" s="12"/>
      <c r="S78" s="49"/>
      <c r="T78" s="50"/>
      <c r="U78" s="3"/>
      <c r="V78" s="3"/>
      <c r="W78" s="8"/>
      <c r="X78" s="8"/>
      <c r="Y78" s="3"/>
      <c r="Z78" s="3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45"/>
      <c r="AX78" s="45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</row>
    <row r="79" spans="1:83" ht="14.25" customHeight="1">
      <c r="A79" s="93" t="s">
        <v>28</v>
      </c>
      <c r="B79" s="93"/>
      <c r="C79" s="8">
        <v>36</v>
      </c>
      <c r="D79" s="8">
        <v>36</v>
      </c>
      <c r="E79" s="8">
        <v>5</v>
      </c>
      <c r="F79" s="8">
        <v>5</v>
      </c>
      <c r="G79" s="9">
        <f t="shared" si="15"/>
        <v>41</v>
      </c>
      <c r="H79" s="8">
        <f t="shared" si="16"/>
        <v>41</v>
      </c>
      <c r="I79" s="12"/>
      <c r="J79" s="93" t="s">
        <v>28</v>
      </c>
      <c r="K79" s="93"/>
      <c r="L79" s="8">
        <v>521</v>
      </c>
      <c r="M79" s="8">
        <v>512</v>
      </c>
      <c r="N79" s="8">
        <v>173</v>
      </c>
      <c r="O79" s="8">
        <v>170</v>
      </c>
      <c r="P79" s="9">
        <f>L79+N79</f>
        <v>694</v>
      </c>
      <c r="Q79" s="8">
        <f>M79+O79</f>
        <v>682</v>
      </c>
      <c r="R79" s="12"/>
      <c r="S79" s="93" t="s">
        <v>28</v>
      </c>
      <c r="T79" s="93"/>
      <c r="U79" s="127">
        <v>12721</v>
      </c>
      <c r="V79" s="127">
        <v>12611</v>
      </c>
      <c r="W79" s="127">
        <v>1723</v>
      </c>
      <c r="X79" s="127">
        <v>1776</v>
      </c>
      <c r="Y79" s="128">
        <f t="shared" si="19"/>
        <v>14444</v>
      </c>
      <c r="Z79" s="8">
        <f t="shared" si="20"/>
        <v>14387</v>
      </c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9"/>
      <c r="AX79" s="9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</row>
    <row r="80" spans="1:83" ht="12" customHeight="1">
      <c r="A80" s="49"/>
      <c r="B80" s="50"/>
      <c r="C80" s="3"/>
      <c r="D80" s="3"/>
      <c r="E80" s="8"/>
      <c r="F80" s="8"/>
      <c r="G80" s="3"/>
      <c r="H80" s="3"/>
      <c r="I80" s="12"/>
      <c r="J80" s="49"/>
      <c r="K80" s="50"/>
      <c r="L80" s="3"/>
      <c r="M80" s="3"/>
      <c r="N80" s="8"/>
      <c r="O80" s="8"/>
      <c r="P80" s="3"/>
      <c r="Q80" s="3"/>
      <c r="R80" s="12"/>
      <c r="S80" s="49"/>
      <c r="T80" s="50"/>
      <c r="U80" s="3"/>
      <c r="V80" s="3"/>
      <c r="W80" s="8"/>
      <c r="X80" s="8"/>
      <c r="Y80" s="3"/>
      <c r="Z80" s="3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9"/>
      <c r="AX80" s="9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</row>
    <row r="81" spans="1:83" ht="14.25" customHeight="1">
      <c r="A81" s="93" t="s">
        <v>29</v>
      </c>
      <c r="B81" s="93"/>
      <c r="C81" s="8">
        <v>34</v>
      </c>
      <c r="D81" s="8">
        <v>34</v>
      </c>
      <c r="E81" s="8">
        <v>8</v>
      </c>
      <c r="F81" s="8">
        <v>8</v>
      </c>
      <c r="G81" s="9">
        <f t="shared" ref="G81:G85" si="21">C81+E81</f>
        <v>42</v>
      </c>
      <c r="H81" s="8">
        <f t="shared" ref="H81:H85" si="22">D81+F81</f>
        <v>42</v>
      </c>
      <c r="I81" s="12"/>
      <c r="J81" s="93" t="s">
        <v>29</v>
      </c>
      <c r="K81" s="93"/>
      <c r="L81" s="76">
        <v>547</v>
      </c>
      <c r="M81" s="8">
        <v>534</v>
      </c>
      <c r="N81" s="76">
        <v>131</v>
      </c>
      <c r="O81" s="8">
        <v>135</v>
      </c>
      <c r="P81" s="9">
        <f>L81+N81</f>
        <v>678</v>
      </c>
      <c r="Q81" s="8">
        <f>M81+O81</f>
        <v>669</v>
      </c>
      <c r="R81" s="12"/>
      <c r="S81" s="93" t="s">
        <v>29</v>
      </c>
      <c r="T81" s="93"/>
      <c r="U81" s="127">
        <v>11634</v>
      </c>
      <c r="V81" s="127">
        <v>11407</v>
      </c>
      <c r="W81" s="127">
        <v>1843.0239999999999</v>
      </c>
      <c r="X81" s="127">
        <v>2854</v>
      </c>
      <c r="Y81" s="128">
        <f t="shared" ref="Y81:Y85" si="23">U81+W81</f>
        <v>13477.023999999999</v>
      </c>
      <c r="Z81" s="8">
        <f t="shared" ref="Z81:Z85" si="24">V81+X81</f>
        <v>14261</v>
      </c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45"/>
      <c r="AX81" s="45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</row>
    <row r="82" spans="1:83" ht="14.25" customHeight="1">
      <c r="A82" s="49"/>
      <c r="B82" s="50"/>
      <c r="C82" s="3"/>
      <c r="D82" s="3"/>
      <c r="E82" s="8"/>
      <c r="F82" s="8"/>
      <c r="G82" s="3"/>
      <c r="H82" s="3"/>
      <c r="I82" s="12"/>
      <c r="J82" s="49"/>
      <c r="K82" s="50"/>
      <c r="L82" s="3"/>
      <c r="M82" s="3"/>
      <c r="N82" s="8"/>
      <c r="O82" s="8"/>
      <c r="P82" s="3"/>
      <c r="Q82" s="3"/>
      <c r="R82" s="12"/>
      <c r="S82" s="49"/>
      <c r="T82" s="50"/>
      <c r="U82" s="3"/>
      <c r="V82" s="3"/>
      <c r="W82" s="8"/>
      <c r="X82" s="8"/>
      <c r="Y82" s="3"/>
      <c r="Z82" s="3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9"/>
      <c r="AX82" s="9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</row>
    <row r="83" spans="1:83" ht="12" customHeight="1">
      <c r="A83" s="93" t="s">
        <v>30</v>
      </c>
      <c r="B83" s="93"/>
      <c r="C83" s="8">
        <v>50</v>
      </c>
      <c r="D83" s="8">
        <v>50</v>
      </c>
      <c r="E83" s="8">
        <v>17</v>
      </c>
      <c r="F83" s="8">
        <v>17</v>
      </c>
      <c r="G83" s="9">
        <f t="shared" si="21"/>
        <v>67</v>
      </c>
      <c r="H83" s="8">
        <f t="shared" si="22"/>
        <v>67</v>
      </c>
      <c r="I83" s="12"/>
      <c r="J83" s="93" t="s">
        <v>30</v>
      </c>
      <c r="K83" s="93"/>
      <c r="L83" s="8">
        <v>720</v>
      </c>
      <c r="M83" s="8">
        <v>708</v>
      </c>
      <c r="N83" s="8">
        <v>511</v>
      </c>
      <c r="O83" s="8">
        <v>519</v>
      </c>
      <c r="P83" s="9">
        <f t="shared" ref="P83:P85" si="25">L83+N83</f>
        <v>1231</v>
      </c>
      <c r="Q83" s="8">
        <f t="shared" ref="Q83:Q85" si="26">M83+O83</f>
        <v>1227</v>
      </c>
      <c r="R83" s="12"/>
      <c r="S83" s="93" t="s">
        <v>30</v>
      </c>
      <c r="T83" s="93"/>
      <c r="U83" s="130">
        <v>17208</v>
      </c>
      <c r="V83" s="127">
        <v>17131</v>
      </c>
      <c r="W83" s="127">
        <v>6687</v>
      </c>
      <c r="X83" s="127">
        <v>6770</v>
      </c>
      <c r="Y83" s="128">
        <f t="shared" si="23"/>
        <v>23895</v>
      </c>
      <c r="Z83" s="8">
        <f t="shared" si="24"/>
        <v>23901</v>
      </c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</row>
    <row r="84" spans="1:83" ht="14.25" customHeight="1">
      <c r="A84" s="49"/>
      <c r="B84" s="50"/>
      <c r="C84" s="3"/>
      <c r="D84" s="3"/>
      <c r="E84" s="8"/>
      <c r="F84" s="8"/>
      <c r="G84" s="3"/>
      <c r="H84" s="3"/>
      <c r="I84" s="12"/>
      <c r="J84" s="49"/>
      <c r="K84" s="50"/>
      <c r="L84" s="3"/>
      <c r="M84" s="3"/>
      <c r="N84" s="8"/>
      <c r="O84" s="8"/>
      <c r="P84" s="3"/>
      <c r="Q84" s="3"/>
      <c r="R84" s="12"/>
      <c r="S84" s="49"/>
      <c r="T84" s="50"/>
      <c r="U84" s="3"/>
      <c r="V84" s="3"/>
      <c r="W84" s="8"/>
      <c r="X84" s="8"/>
      <c r="Y84" s="3"/>
      <c r="Z84" s="3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</row>
    <row r="85" spans="1:83" ht="14.25" customHeight="1">
      <c r="A85" s="93" t="s">
        <v>31</v>
      </c>
      <c r="B85" s="93"/>
      <c r="C85" s="8">
        <v>31</v>
      </c>
      <c r="D85" s="8">
        <v>31</v>
      </c>
      <c r="E85" s="8">
        <f>48-C85</f>
        <v>17</v>
      </c>
      <c r="F85" s="8">
        <v>17</v>
      </c>
      <c r="G85" s="9">
        <f t="shared" si="21"/>
        <v>48</v>
      </c>
      <c r="H85" s="8">
        <f t="shared" si="22"/>
        <v>48</v>
      </c>
      <c r="I85" s="12"/>
      <c r="J85" s="93" t="s">
        <v>31</v>
      </c>
      <c r="K85" s="93"/>
      <c r="L85" s="8">
        <v>534</v>
      </c>
      <c r="M85" s="8">
        <v>536</v>
      </c>
      <c r="N85" s="8">
        <f>906-L85</f>
        <v>372</v>
      </c>
      <c r="O85" s="8">
        <f>876-M85</f>
        <v>340</v>
      </c>
      <c r="P85" s="9">
        <f t="shared" si="25"/>
        <v>906</v>
      </c>
      <c r="Q85" s="8">
        <f t="shared" si="26"/>
        <v>876</v>
      </c>
      <c r="R85" s="12"/>
      <c r="S85" s="93" t="s">
        <v>31</v>
      </c>
      <c r="T85" s="93"/>
      <c r="U85" s="127">
        <v>13777</v>
      </c>
      <c r="V85" s="127">
        <v>13640</v>
      </c>
      <c r="W85" s="127">
        <v>5072</v>
      </c>
      <c r="X85" s="127">
        <v>4867</v>
      </c>
      <c r="Y85" s="9">
        <f t="shared" si="23"/>
        <v>18849</v>
      </c>
      <c r="Z85" s="8">
        <f t="shared" si="24"/>
        <v>18507</v>
      </c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</row>
    <row r="86" spans="1:83" ht="14.25" customHeight="1">
      <c r="A86" s="49"/>
      <c r="B86" s="50"/>
      <c r="C86" s="3"/>
      <c r="D86" s="3"/>
      <c r="E86" s="3"/>
      <c r="F86" s="8"/>
      <c r="G86" s="3"/>
      <c r="H86" s="3"/>
      <c r="I86" s="12"/>
      <c r="J86" s="49"/>
      <c r="K86" s="50"/>
      <c r="L86" s="3"/>
      <c r="M86" s="3"/>
      <c r="N86" s="3"/>
      <c r="O86" s="8"/>
      <c r="P86" s="3"/>
      <c r="Q86" s="3"/>
      <c r="R86" s="12"/>
      <c r="S86" s="49"/>
      <c r="T86" s="50"/>
      <c r="U86" s="3"/>
      <c r="V86" s="3"/>
      <c r="W86" s="3"/>
      <c r="X86" s="8"/>
      <c r="Y86" s="3"/>
      <c r="Z86" s="3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</row>
    <row r="87" spans="1:83" ht="14.25" customHeight="1">
      <c r="A87" s="98" t="s">
        <v>32</v>
      </c>
      <c r="B87" s="87"/>
      <c r="C87" s="6">
        <f t="shared" ref="C87:H87" si="27">SUM(C75:C85)</f>
        <v>210</v>
      </c>
      <c r="D87" s="6">
        <f t="shared" si="27"/>
        <v>210</v>
      </c>
      <c r="E87" s="6">
        <f t="shared" si="27"/>
        <v>71</v>
      </c>
      <c r="F87" s="6">
        <f t="shared" si="27"/>
        <v>71</v>
      </c>
      <c r="G87" s="6">
        <f t="shared" si="27"/>
        <v>281</v>
      </c>
      <c r="H87" s="6">
        <f t="shared" si="27"/>
        <v>281</v>
      </c>
      <c r="I87" s="49"/>
      <c r="J87" s="98" t="s">
        <v>32</v>
      </c>
      <c r="K87" s="87"/>
      <c r="L87" s="6">
        <f t="shared" ref="L87:Q87" si="28">SUM(L75:L85)</f>
        <v>3280</v>
      </c>
      <c r="M87" s="6">
        <f t="shared" si="28"/>
        <v>3246</v>
      </c>
      <c r="N87" s="6">
        <f t="shared" si="28"/>
        <v>1548</v>
      </c>
      <c r="O87" s="6">
        <f t="shared" si="28"/>
        <v>1526</v>
      </c>
      <c r="P87" s="6">
        <f t="shared" si="28"/>
        <v>4828</v>
      </c>
      <c r="Q87" s="6">
        <f t="shared" si="28"/>
        <v>4772</v>
      </c>
      <c r="R87" s="49"/>
      <c r="S87" s="98" t="s">
        <v>32</v>
      </c>
      <c r="T87" s="87"/>
      <c r="U87" s="6">
        <f t="shared" ref="U87:Z87" si="29">SUM(U75:U85)</f>
        <v>78831</v>
      </c>
      <c r="V87" s="6">
        <f t="shared" si="29"/>
        <v>77969</v>
      </c>
      <c r="W87" s="6">
        <f t="shared" si="29"/>
        <v>20981.023999999998</v>
      </c>
      <c r="X87" s="6">
        <f t="shared" si="29"/>
        <v>22132</v>
      </c>
      <c r="Y87" s="6">
        <f t="shared" si="29"/>
        <v>99812.024000000005</v>
      </c>
      <c r="Z87" s="6">
        <f t="shared" si="29"/>
        <v>100101</v>
      </c>
      <c r="AA87" s="49"/>
      <c r="AB87" s="49"/>
      <c r="AK87" s="49"/>
      <c r="AT87" s="49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</row>
    <row r="88" spans="1:83" ht="14.25" customHeight="1">
      <c r="A88" s="31"/>
      <c r="B88" s="32"/>
      <c r="C88" s="32"/>
      <c r="D88" s="32"/>
      <c r="E88" s="32"/>
      <c r="F88" s="32"/>
      <c r="G88" s="32"/>
      <c r="H88" s="32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57"/>
      <c r="AL88" s="57"/>
      <c r="AM88" s="57"/>
      <c r="AN88" s="57"/>
      <c r="AO88" s="58"/>
      <c r="AP88" s="57"/>
      <c r="AQ88" s="57"/>
      <c r="AR88" s="57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</row>
    <row r="89" spans="1:83" ht="14.25" customHeight="1">
      <c r="A89" s="31"/>
      <c r="B89" s="32"/>
      <c r="C89" s="32"/>
      <c r="D89" s="32"/>
      <c r="E89" s="32"/>
      <c r="F89" s="32"/>
      <c r="G89" s="32"/>
      <c r="H89" s="32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57"/>
      <c r="AL89" s="57"/>
      <c r="AM89" s="57"/>
      <c r="AN89" s="57"/>
      <c r="AO89" s="58"/>
      <c r="AP89" s="57"/>
      <c r="AQ89" s="57"/>
      <c r="AR89" s="57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</row>
    <row r="90" spans="1:83" ht="14.25" customHeight="1">
      <c r="A90" s="17" t="s">
        <v>3</v>
      </c>
      <c r="B90" s="110" t="s">
        <v>51</v>
      </c>
      <c r="C90" s="99" t="s">
        <v>57</v>
      </c>
      <c r="D90" s="99"/>
      <c r="E90" s="99"/>
      <c r="F90" s="99"/>
      <c r="G90" s="99"/>
      <c r="H90" s="99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44"/>
      <c r="AL90" s="44"/>
      <c r="AM90" s="45"/>
      <c r="AN90" s="44"/>
      <c r="AO90" s="45"/>
      <c r="AP90" s="44"/>
      <c r="AQ90" s="45"/>
      <c r="AR90" s="44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</row>
    <row r="91" spans="1:83" ht="14.25" customHeight="1">
      <c r="A91" s="16" t="s">
        <v>6</v>
      </c>
      <c r="B91" s="110"/>
      <c r="C91" s="99"/>
      <c r="D91" s="99"/>
      <c r="E91" s="99"/>
      <c r="F91" s="99"/>
      <c r="G91" s="99"/>
      <c r="H91" s="99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46"/>
      <c r="AL91" s="46"/>
      <c r="AM91" s="8"/>
      <c r="AN91" s="8"/>
      <c r="AO91" s="8"/>
      <c r="AP91" s="8"/>
      <c r="AQ91" s="8"/>
      <c r="AR91" s="8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</row>
    <row r="92" spans="1:83" ht="14.25" customHeight="1">
      <c r="A92" s="15"/>
      <c r="B92" s="18"/>
      <c r="C92" s="99"/>
      <c r="D92" s="99"/>
      <c r="E92" s="99"/>
      <c r="F92" s="99"/>
      <c r="G92" s="99"/>
      <c r="H92" s="99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44"/>
      <c r="AL92" s="44"/>
      <c r="AM92" s="45"/>
      <c r="AN92" s="44"/>
      <c r="AO92" s="45"/>
      <c r="AP92" s="8"/>
      <c r="AQ92" s="45"/>
      <c r="AR92" s="44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</row>
    <row r="93" spans="1:83" ht="14.25" customHeight="1">
      <c r="A93" s="15"/>
      <c r="B93" s="18"/>
      <c r="C93" s="100" t="s">
        <v>58</v>
      </c>
      <c r="D93" s="100"/>
      <c r="E93" s="100"/>
      <c r="F93" s="100"/>
      <c r="G93" s="100"/>
      <c r="H93" s="10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46"/>
      <c r="AL93" s="46"/>
      <c r="AM93" s="8"/>
      <c r="AN93" s="8"/>
      <c r="AO93" s="8"/>
      <c r="AP93" s="8"/>
      <c r="AQ93" s="8"/>
      <c r="AR93" s="8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</row>
    <row r="94" spans="1:83" ht="14.25" customHeight="1">
      <c r="A94" s="15"/>
      <c r="B94" s="18"/>
      <c r="C94" s="100"/>
      <c r="D94" s="100"/>
      <c r="E94" s="100"/>
      <c r="F94" s="100"/>
      <c r="G94" s="100"/>
      <c r="H94" s="10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44"/>
      <c r="AL94" s="44"/>
      <c r="AM94" s="45"/>
      <c r="AN94" s="44"/>
      <c r="AO94" s="45"/>
      <c r="AP94" s="8"/>
      <c r="AQ94" s="45"/>
      <c r="AR94" s="44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</row>
    <row r="95" spans="1:83" ht="14.25" customHeight="1">
      <c r="A95" s="15"/>
      <c r="B95" s="18"/>
      <c r="C95" s="100"/>
      <c r="D95" s="100"/>
      <c r="E95" s="100"/>
      <c r="F95" s="100"/>
      <c r="G95" s="100"/>
      <c r="H95" s="100"/>
      <c r="I95" s="15"/>
      <c r="J95" s="24" t="s">
        <v>54</v>
      </c>
      <c r="K95" s="24"/>
      <c r="L95" s="24"/>
      <c r="M95" s="24"/>
      <c r="N95" s="24"/>
      <c r="O95" s="24"/>
      <c r="P95" s="24"/>
      <c r="Q95" s="24"/>
      <c r="R95" s="15"/>
      <c r="S95" s="24" t="s">
        <v>54</v>
      </c>
      <c r="T95" s="24"/>
      <c r="U95" s="24"/>
      <c r="V95" s="24"/>
      <c r="W95" s="24"/>
      <c r="X95" s="24"/>
      <c r="Y95" s="24"/>
      <c r="Z95" s="24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46"/>
      <c r="AL95" s="46"/>
      <c r="AM95" s="8"/>
      <c r="AN95" s="8"/>
      <c r="AO95" s="8"/>
      <c r="AP95" s="8"/>
      <c r="AQ95" s="8"/>
      <c r="AR95" s="8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</row>
    <row r="96" spans="1:83" ht="14.25" customHeight="1">
      <c r="A96" s="15"/>
      <c r="B96" s="15"/>
      <c r="C96" s="15"/>
      <c r="D96" s="15"/>
      <c r="E96" s="15"/>
      <c r="F96" s="15"/>
      <c r="G96" s="15"/>
      <c r="H96" s="15"/>
      <c r="I96" s="15"/>
      <c r="J96" s="24"/>
      <c r="K96" s="24"/>
      <c r="L96" s="24"/>
      <c r="M96" s="24"/>
      <c r="N96" s="24"/>
      <c r="O96" s="24"/>
      <c r="P96" s="24"/>
      <c r="Q96" s="24"/>
      <c r="R96" s="15"/>
      <c r="S96" s="24"/>
      <c r="T96" s="24"/>
      <c r="U96" s="24"/>
      <c r="V96" s="24"/>
      <c r="W96" s="24"/>
      <c r="X96" s="24"/>
      <c r="Y96" s="24"/>
      <c r="Z96" s="24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44"/>
      <c r="AL96" s="44"/>
      <c r="AM96" s="45"/>
      <c r="AN96" s="44"/>
      <c r="AO96" s="45"/>
      <c r="AP96" s="8"/>
      <c r="AQ96" s="45"/>
      <c r="AR96" s="44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</row>
    <row r="97" spans="1:83" ht="14.25" customHeight="1">
      <c r="A97" s="101" t="s">
        <v>9</v>
      </c>
      <c r="B97" s="87"/>
      <c r="C97" s="112" t="s">
        <v>10</v>
      </c>
      <c r="D97" s="78"/>
      <c r="E97" s="78"/>
      <c r="F97" s="78"/>
      <c r="G97" s="78"/>
      <c r="H97" s="78"/>
      <c r="I97" s="15"/>
      <c r="J97" s="101" t="s">
        <v>9</v>
      </c>
      <c r="K97" s="87"/>
      <c r="L97" s="112" t="s">
        <v>55</v>
      </c>
      <c r="M97" s="78"/>
      <c r="N97" s="78"/>
      <c r="O97" s="78"/>
      <c r="P97" s="78"/>
      <c r="Q97" s="78"/>
      <c r="R97" s="15"/>
      <c r="S97" s="101" t="s">
        <v>9</v>
      </c>
      <c r="T97" s="87"/>
      <c r="U97" s="112" t="s">
        <v>56</v>
      </c>
      <c r="V97" s="78"/>
      <c r="W97" s="78"/>
      <c r="X97" s="78"/>
      <c r="Y97" s="78"/>
      <c r="Z97" s="78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46"/>
      <c r="AL97" s="46"/>
      <c r="AM97" s="8"/>
      <c r="AN97" s="8"/>
      <c r="AO97" s="8"/>
      <c r="AP97" s="8"/>
      <c r="AQ97" s="8"/>
      <c r="AR97" s="8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</row>
    <row r="98" spans="1:83" ht="14.25" customHeight="1">
      <c r="A98" s="87"/>
      <c r="B98" s="101"/>
      <c r="C98" s="97" t="s">
        <v>13</v>
      </c>
      <c r="D98" s="87"/>
      <c r="E98" s="97" t="s">
        <v>14</v>
      </c>
      <c r="F98" s="87"/>
      <c r="G98" s="97" t="s">
        <v>15</v>
      </c>
      <c r="H98" s="87"/>
      <c r="I98" s="15"/>
      <c r="J98" s="87"/>
      <c r="K98" s="101"/>
      <c r="L98" s="97" t="s">
        <v>13</v>
      </c>
      <c r="M98" s="87"/>
      <c r="N98" s="97" t="s">
        <v>14</v>
      </c>
      <c r="O98" s="87"/>
      <c r="P98" s="97" t="s">
        <v>15</v>
      </c>
      <c r="Q98" s="87"/>
      <c r="R98" s="15"/>
      <c r="S98" s="87"/>
      <c r="T98" s="101"/>
      <c r="U98" s="97" t="s">
        <v>13</v>
      </c>
      <c r="V98" s="87"/>
      <c r="W98" s="97" t="s">
        <v>14</v>
      </c>
      <c r="X98" s="87"/>
      <c r="Y98" s="97" t="s">
        <v>15</v>
      </c>
      <c r="Z98" s="87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44"/>
      <c r="AL98" s="44"/>
      <c r="AM98" s="45"/>
      <c r="AN98" s="44"/>
      <c r="AO98" s="45"/>
      <c r="AP98" s="8"/>
      <c r="AQ98" s="45"/>
      <c r="AR98" s="44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</row>
    <row r="99" spans="1:83" ht="15" customHeight="1">
      <c r="A99" s="111" t="s">
        <v>16</v>
      </c>
      <c r="B99" s="87"/>
      <c r="C99" s="87"/>
      <c r="D99" s="97"/>
      <c r="E99" s="87"/>
      <c r="F99" s="97"/>
      <c r="G99" s="87"/>
      <c r="H99" s="97"/>
      <c r="I99" s="15"/>
      <c r="J99" s="111" t="s">
        <v>16</v>
      </c>
      <c r="K99" s="87"/>
      <c r="L99" s="87"/>
      <c r="M99" s="97"/>
      <c r="N99" s="87"/>
      <c r="O99" s="97"/>
      <c r="P99" s="87"/>
      <c r="Q99" s="97"/>
      <c r="R99" s="15"/>
      <c r="S99" s="111" t="s">
        <v>16</v>
      </c>
      <c r="T99" s="87"/>
      <c r="U99" s="87"/>
      <c r="V99" s="97"/>
      <c r="W99" s="87"/>
      <c r="X99" s="97"/>
      <c r="Y99" s="87"/>
      <c r="Z99" s="97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46"/>
      <c r="AL99" s="46"/>
      <c r="AM99" s="8"/>
      <c r="AN99" s="8"/>
      <c r="AO99" s="8"/>
      <c r="AP99" s="8"/>
      <c r="AQ99" s="8"/>
      <c r="AR99" s="8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</row>
    <row r="100" spans="1:83" ht="15" customHeight="1">
      <c r="A100" s="87"/>
      <c r="B100" s="111"/>
      <c r="C100" s="21" t="s">
        <v>38</v>
      </c>
      <c r="D100" s="21" t="s">
        <v>17</v>
      </c>
      <c r="E100" s="21" t="s">
        <v>38</v>
      </c>
      <c r="F100" s="21" t="s">
        <v>17</v>
      </c>
      <c r="G100" s="21" t="s">
        <v>38</v>
      </c>
      <c r="H100" s="21" t="s">
        <v>17</v>
      </c>
      <c r="I100" s="15"/>
      <c r="J100" s="87"/>
      <c r="K100" s="111"/>
      <c r="L100" s="21" t="s">
        <v>38</v>
      </c>
      <c r="M100" s="21" t="s">
        <v>17</v>
      </c>
      <c r="N100" s="21" t="s">
        <v>38</v>
      </c>
      <c r="O100" s="21" t="s">
        <v>17</v>
      </c>
      <c r="P100" s="21" t="s">
        <v>38</v>
      </c>
      <c r="Q100" s="21" t="s">
        <v>17</v>
      </c>
      <c r="R100" s="15"/>
      <c r="S100" s="87"/>
      <c r="T100" s="111"/>
      <c r="U100" s="21" t="s">
        <v>38</v>
      </c>
      <c r="V100" s="21" t="s">
        <v>17</v>
      </c>
      <c r="W100" s="21" t="s">
        <v>38</v>
      </c>
      <c r="X100" s="21" t="s">
        <v>17</v>
      </c>
      <c r="Y100" s="21" t="s">
        <v>38</v>
      </c>
      <c r="Z100" s="21" t="s">
        <v>17</v>
      </c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44"/>
      <c r="AL100" s="44"/>
      <c r="AM100" s="45"/>
      <c r="AN100" s="44"/>
      <c r="AO100" s="45"/>
      <c r="AP100" s="8"/>
      <c r="AQ100" s="45"/>
      <c r="AR100" s="44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</row>
    <row r="101" spans="1:83" ht="14.25" customHeight="1">
      <c r="A101" s="86" t="s">
        <v>19</v>
      </c>
      <c r="B101" s="87"/>
      <c r="C101" s="72" t="s">
        <v>20</v>
      </c>
      <c r="D101" s="72" t="s">
        <v>21</v>
      </c>
      <c r="E101" s="73" t="s">
        <v>22</v>
      </c>
      <c r="F101" s="72" t="s">
        <v>23</v>
      </c>
      <c r="G101" s="72" t="s">
        <v>24</v>
      </c>
      <c r="H101" s="72" t="s">
        <v>25</v>
      </c>
      <c r="I101" s="15"/>
      <c r="J101" s="86" t="s">
        <v>19</v>
      </c>
      <c r="K101" s="87"/>
      <c r="L101" s="72" t="s">
        <v>39</v>
      </c>
      <c r="M101" s="72" t="s">
        <v>40</v>
      </c>
      <c r="N101" s="72" t="s">
        <v>41</v>
      </c>
      <c r="O101" s="72" t="s">
        <v>42</v>
      </c>
      <c r="P101" s="72" t="s">
        <v>43</v>
      </c>
      <c r="Q101" s="72" t="s">
        <v>44</v>
      </c>
      <c r="R101" s="15"/>
      <c r="S101" s="86" t="s">
        <v>19</v>
      </c>
      <c r="T101" s="87"/>
      <c r="U101" s="72" t="s">
        <v>45</v>
      </c>
      <c r="V101" s="72" t="s">
        <v>46</v>
      </c>
      <c r="W101" s="72" t="s">
        <v>47</v>
      </c>
      <c r="X101" s="72" t="s">
        <v>48</v>
      </c>
      <c r="Y101" s="72" t="s">
        <v>49</v>
      </c>
      <c r="Z101" s="72" t="s">
        <v>50</v>
      </c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46"/>
      <c r="AL101" s="46"/>
      <c r="AM101" s="8"/>
      <c r="AN101" s="8"/>
      <c r="AO101" s="8"/>
      <c r="AP101" s="8"/>
      <c r="AQ101" s="8"/>
      <c r="AR101" s="8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</row>
    <row r="102" spans="1:83" ht="14.25" customHeight="1">
      <c r="A102" s="24"/>
      <c r="B102" s="25"/>
      <c r="C102" s="52"/>
      <c r="D102" s="26"/>
      <c r="E102" s="52"/>
      <c r="F102" s="26"/>
      <c r="G102" s="52"/>
      <c r="H102" s="26"/>
      <c r="I102" s="15"/>
      <c r="J102" s="24"/>
      <c r="K102" s="25"/>
      <c r="L102" s="52"/>
      <c r="M102" s="26"/>
      <c r="N102" s="52"/>
      <c r="O102" s="26"/>
      <c r="P102" s="52"/>
      <c r="Q102" s="26"/>
      <c r="R102" s="15"/>
      <c r="S102" s="24"/>
      <c r="T102" s="25"/>
      <c r="U102" s="52"/>
      <c r="V102" s="26"/>
      <c r="W102" s="52"/>
      <c r="X102" s="26"/>
      <c r="Y102" s="52"/>
      <c r="Z102" s="26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44"/>
      <c r="AL102" s="44"/>
      <c r="AM102" s="45"/>
      <c r="AN102" s="44"/>
      <c r="AO102" s="45"/>
      <c r="AP102" s="8"/>
      <c r="AQ102" s="45"/>
      <c r="AR102" s="44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</row>
    <row r="103" spans="1:83" ht="14.25" customHeight="1">
      <c r="A103" s="88" t="s">
        <v>26</v>
      </c>
      <c r="B103" s="88"/>
      <c r="C103" s="26">
        <v>38</v>
      </c>
      <c r="D103" s="26">
        <v>37</v>
      </c>
      <c r="E103" s="26">
        <v>13</v>
      </c>
      <c r="F103" s="26">
        <v>15</v>
      </c>
      <c r="G103" s="28">
        <v>51</v>
      </c>
      <c r="H103" s="26">
        <v>52</v>
      </c>
      <c r="I103" s="15"/>
      <c r="J103" s="88" t="s">
        <v>26</v>
      </c>
      <c r="K103" s="88"/>
      <c r="L103" s="28">
        <v>608</v>
      </c>
      <c r="M103" s="26">
        <v>630</v>
      </c>
      <c r="N103" s="28">
        <v>180</v>
      </c>
      <c r="O103" s="28">
        <v>184</v>
      </c>
      <c r="P103" s="26">
        <v>788</v>
      </c>
      <c r="Q103" s="26">
        <v>814</v>
      </c>
      <c r="R103" s="15"/>
      <c r="S103" s="88" t="s">
        <v>26</v>
      </c>
      <c r="T103" s="88"/>
      <c r="U103" s="55">
        <v>15645</v>
      </c>
      <c r="V103" s="56">
        <v>15649</v>
      </c>
      <c r="W103" s="55">
        <v>2884</v>
      </c>
      <c r="X103" s="26">
        <v>2808</v>
      </c>
      <c r="Y103" s="26">
        <v>18529</v>
      </c>
      <c r="Z103" s="26">
        <v>18457</v>
      </c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57"/>
      <c r="AL103" s="57"/>
      <c r="AM103" s="57"/>
      <c r="AN103" s="57"/>
      <c r="AO103" s="57"/>
      <c r="AP103" s="8"/>
      <c r="AQ103" s="57"/>
      <c r="AR103" s="57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</row>
    <row r="104" spans="1:83" ht="14.25" customHeight="1">
      <c r="A104" s="24"/>
      <c r="B104" s="25"/>
      <c r="C104" s="52"/>
      <c r="D104" s="52"/>
      <c r="E104" s="26"/>
      <c r="F104" s="26"/>
      <c r="G104" s="52"/>
      <c r="H104" s="26"/>
      <c r="I104" s="15"/>
      <c r="J104" s="24"/>
      <c r="K104" s="25"/>
      <c r="L104" s="52"/>
      <c r="M104" s="26"/>
      <c r="N104" s="52"/>
      <c r="O104" s="52"/>
      <c r="P104" s="52"/>
      <c r="Q104" s="26"/>
      <c r="R104" s="15"/>
      <c r="S104" s="24"/>
      <c r="T104" s="25"/>
      <c r="U104" s="52"/>
      <c r="V104" s="26"/>
      <c r="W104" s="52"/>
      <c r="X104" s="26"/>
      <c r="Y104" s="52"/>
      <c r="Z104" s="26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45"/>
      <c r="AX104" s="45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</row>
    <row r="105" spans="1:83" ht="14.25" customHeight="1">
      <c r="A105" s="88" t="s">
        <v>27</v>
      </c>
      <c r="B105" s="88"/>
      <c r="C105" s="26">
        <v>22</v>
      </c>
      <c r="D105" s="26">
        <v>22</v>
      </c>
      <c r="E105" s="26">
        <v>8</v>
      </c>
      <c r="F105" s="26">
        <v>9</v>
      </c>
      <c r="G105" s="28">
        <v>30</v>
      </c>
      <c r="H105" s="26">
        <v>31</v>
      </c>
      <c r="I105" s="15"/>
      <c r="J105" s="88" t="s">
        <v>27</v>
      </c>
      <c r="K105" s="88"/>
      <c r="L105" s="28">
        <v>339</v>
      </c>
      <c r="M105" s="26">
        <v>340</v>
      </c>
      <c r="N105" s="28">
        <v>162</v>
      </c>
      <c r="O105" s="28">
        <v>176</v>
      </c>
      <c r="P105" s="26">
        <v>501</v>
      </c>
      <c r="Q105" s="26">
        <v>516</v>
      </c>
      <c r="R105" s="15"/>
      <c r="S105" s="88" t="s">
        <v>27</v>
      </c>
      <c r="T105" s="88"/>
      <c r="U105" s="55">
        <v>8032</v>
      </c>
      <c r="V105" s="26">
        <v>8032</v>
      </c>
      <c r="W105" s="55">
        <v>2802</v>
      </c>
      <c r="X105" s="26">
        <v>2802</v>
      </c>
      <c r="Y105" s="26">
        <v>10834</v>
      </c>
      <c r="Z105" s="26">
        <v>10834</v>
      </c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9"/>
      <c r="AX105" s="9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</row>
    <row r="106" spans="1:83" ht="14.25" customHeight="1">
      <c r="A106" s="24"/>
      <c r="B106" s="25"/>
      <c r="C106" s="52"/>
      <c r="D106" s="52"/>
      <c r="E106" s="26"/>
      <c r="F106" s="26"/>
      <c r="G106" s="28"/>
      <c r="H106" s="26"/>
      <c r="I106" s="15"/>
      <c r="J106" s="24"/>
      <c r="K106" s="25"/>
      <c r="L106" s="52"/>
      <c r="M106" s="26"/>
      <c r="N106" s="52"/>
      <c r="O106" s="52"/>
      <c r="P106" s="26"/>
      <c r="Q106" s="26"/>
      <c r="R106" s="15"/>
      <c r="S106" s="24"/>
      <c r="T106" s="25"/>
      <c r="U106" s="52"/>
      <c r="V106" s="26"/>
      <c r="W106" s="52"/>
      <c r="X106" s="26"/>
      <c r="Y106" s="26"/>
      <c r="Z106" s="26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45"/>
      <c r="AX106" s="45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</row>
    <row r="107" spans="1:83" ht="14.25" customHeight="1">
      <c r="A107" s="88" t="s">
        <v>28</v>
      </c>
      <c r="B107" s="88"/>
      <c r="C107" s="26">
        <v>36</v>
      </c>
      <c r="D107" s="26">
        <v>36</v>
      </c>
      <c r="E107" s="26">
        <v>5</v>
      </c>
      <c r="F107" s="26">
        <v>5</v>
      </c>
      <c r="G107" s="28">
        <v>41</v>
      </c>
      <c r="H107" s="26">
        <v>41</v>
      </c>
      <c r="I107" s="15"/>
      <c r="J107" s="88" t="s">
        <v>28</v>
      </c>
      <c r="K107" s="88"/>
      <c r="L107" s="28">
        <v>525</v>
      </c>
      <c r="M107" s="26">
        <v>530</v>
      </c>
      <c r="N107" s="28">
        <v>162</v>
      </c>
      <c r="O107" s="28">
        <v>173</v>
      </c>
      <c r="P107" s="26">
        <v>687</v>
      </c>
      <c r="Q107" s="26">
        <v>703</v>
      </c>
      <c r="R107" s="15"/>
      <c r="S107" s="88" t="s">
        <v>28</v>
      </c>
      <c r="T107" s="88"/>
      <c r="U107" s="55">
        <v>12796</v>
      </c>
      <c r="V107" s="26">
        <v>12797</v>
      </c>
      <c r="W107" s="55">
        <v>1719</v>
      </c>
      <c r="X107" s="26">
        <v>1719</v>
      </c>
      <c r="Y107" s="26">
        <v>14515</v>
      </c>
      <c r="Z107" s="26">
        <v>14516</v>
      </c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9"/>
      <c r="AX107" s="9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</row>
    <row r="108" spans="1:83" ht="12" customHeight="1">
      <c r="A108" s="24"/>
      <c r="B108" s="25"/>
      <c r="C108" s="52"/>
      <c r="D108" s="52"/>
      <c r="E108" s="26"/>
      <c r="F108" s="26"/>
      <c r="G108" s="28"/>
      <c r="H108" s="26"/>
      <c r="I108" s="15"/>
      <c r="J108" s="24"/>
      <c r="K108" s="25"/>
      <c r="L108" s="52"/>
      <c r="M108" s="26"/>
      <c r="N108" s="52"/>
      <c r="O108" s="52"/>
      <c r="P108" s="26"/>
      <c r="Q108" s="26"/>
      <c r="R108" s="15"/>
      <c r="S108" s="24"/>
      <c r="T108" s="25"/>
      <c r="U108" s="52"/>
      <c r="V108" s="26"/>
      <c r="W108" s="52"/>
      <c r="X108" s="26"/>
      <c r="Y108" s="26"/>
      <c r="Z108" s="26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9"/>
      <c r="AX108" s="9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</row>
    <row r="109" spans="1:83" ht="14.25" customHeight="1">
      <c r="A109" s="88" t="s">
        <v>29</v>
      </c>
      <c r="B109" s="88"/>
      <c r="C109" s="26">
        <v>34</v>
      </c>
      <c r="D109" s="26">
        <v>34</v>
      </c>
      <c r="E109" s="26">
        <v>8</v>
      </c>
      <c r="F109" s="26">
        <v>8</v>
      </c>
      <c r="G109" s="28">
        <v>42</v>
      </c>
      <c r="H109" s="26">
        <v>42</v>
      </c>
      <c r="I109" s="15"/>
      <c r="J109" s="88" t="s">
        <v>29</v>
      </c>
      <c r="K109" s="88"/>
      <c r="L109" s="28">
        <v>559</v>
      </c>
      <c r="M109" s="26">
        <v>567</v>
      </c>
      <c r="N109" s="28">
        <v>134</v>
      </c>
      <c r="O109" s="28">
        <v>145</v>
      </c>
      <c r="P109" s="26">
        <v>693</v>
      </c>
      <c r="Q109" s="26">
        <v>712</v>
      </c>
      <c r="R109" s="15"/>
      <c r="S109" s="88" t="s">
        <v>29</v>
      </c>
      <c r="T109" s="88"/>
      <c r="U109" s="55">
        <v>11692</v>
      </c>
      <c r="V109" s="26">
        <v>11695</v>
      </c>
      <c r="W109" s="55">
        <v>2796</v>
      </c>
      <c r="X109" s="26">
        <v>2809</v>
      </c>
      <c r="Y109" s="26">
        <v>14488</v>
      </c>
      <c r="Z109" s="26">
        <v>14504</v>
      </c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45"/>
      <c r="AX109" s="45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</row>
    <row r="110" spans="1:83" ht="14.25" customHeight="1">
      <c r="A110" s="24"/>
      <c r="B110" s="25"/>
      <c r="C110" s="52"/>
      <c r="D110" s="52"/>
      <c r="E110" s="26"/>
      <c r="F110" s="26"/>
      <c r="G110" s="28"/>
      <c r="H110" s="26"/>
      <c r="I110" s="15"/>
      <c r="J110" s="24"/>
      <c r="K110" s="25"/>
      <c r="L110" s="52"/>
      <c r="M110" s="26"/>
      <c r="N110" s="52"/>
      <c r="O110" s="52"/>
      <c r="P110" s="26"/>
      <c r="Q110" s="26"/>
      <c r="R110" s="15"/>
      <c r="S110" s="24"/>
      <c r="T110" s="25"/>
      <c r="U110" s="52"/>
      <c r="V110" s="26"/>
      <c r="W110" s="52"/>
      <c r="X110" s="26"/>
      <c r="Y110" s="26"/>
      <c r="Z110" s="26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9"/>
      <c r="AX110" s="9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</row>
    <row r="111" spans="1:83" ht="12" customHeight="1">
      <c r="A111" s="88" t="s">
        <v>30</v>
      </c>
      <c r="B111" s="88"/>
      <c r="C111" s="26">
        <v>50</v>
      </c>
      <c r="D111" s="26">
        <v>50</v>
      </c>
      <c r="E111" s="26">
        <v>14</v>
      </c>
      <c r="F111" s="26">
        <v>16</v>
      </c>
      <c r="G111" s="28">
        <v>64</v>
      </c>
      <c r="H111" s="26">
        <v>66</v>
      </c>
      <c r="I111" s="15"/>
      <c r="J111" s="88" t="s">
        <v>30</v>
      </c>
      <c r="K111" s="88"/>
      <c r="L111" s="28">
        <v>731</v>
      </c>
      <c r="M111" s="26">
        <v>753</v>
      </c>
      <c r="N111" s="28">
        <v>508</v>
      </c>
      <c r="O111" s="28">
        <v>547</v>
      </c>
      <c r="P111" s="26">
        <v>1239</v>
      </c>
      <c r="Q111" s="26">
        <v>1300</v>
      </c>
      <c r="R111" s="15"/>
      <c r="S111" s="88" t="s">
        <v>30</v>
      </c>
      <c r="T111" s="88"/>
      <c r="U111" s="55">
        <v>17462</v>
      </c>
      <c r="V111" s="56">
        <v>17464</v>
      </c>
      <c r="W111" s="55">
        <v>6561</v>
      </c>
      <c r="X111" s="26">
        <v>6561</v>
      </c>
      <c r="Y111" s="26">
        <v>24023</v>
      </c>
      <c r="Z111" s="26">
        <v>24025</v>
      </c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</row>
    <row r="112" spans="1:83" ht="14.25" customHeight="1">
      <c r="A112" s="24"/>
      <c r="B112" s="25"/>
      <c r="C112" s="52"/>
      <c r="D112" s="52"/>
      <c r="E112" s="26"/>
      <c r="F112" s="26"/>
      <c r="G112" s="28"/>
      <c r="H112" s="26"/>
      <c r="I112" s="15"/>
      <c r="J112" s="24"/>
      <c r="K112" s="25"/>
      <c r="L112" s="52"/>
      <c r="M112" s="26"/>
      <c r="N112" s="52"/>
      <c r="O112" s="52"/>
      <c r="P112" s="26"/>
      <c r="Q112" s="26"/>
      <c r="R112" s="15"/>
      <c r="S112" s="24"/>
      <c r="T112" s="25"/>
      <c r="U112" s="52"/>
      <c r="V112" s="26"/>
      <c r="W112" s="52"/>
      <c r="X112" s="26"/>
      <c r="Y112" s="26"/>
      <c r="Z112" s="26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</row>
    <row r="113" spans="1:83" ht="14.25" customHeight="1">
      <c r="A113" s="88" t="s">
        <v>31</v>
      </c>
      <c r="B113" s="88"/>
      <c r="C113" s="26">
        <v>31</v>
      </c>
      <c r="D113" s="26">
        <v>31</v>
      </c>
      <c r="E113" s="26">
        <v>17</v>
      </c>
      <c r="F113" s="26">
        <v>17</v>
      </c>
      <c r="G113" s="28">
        <v>48</v>
      </c>
      <c r="H113" s="26">
        <v>48</v>
      </c>
      <c r="I113" s="15"/>
      <c r="J113" s="88" t="s">
        <v>31</v>
      </c>
      <c r="K113" s="88"/>
      <c r="L113" s="28">
        <v>536</v>
      </c>
      <c r="M113" s="26">
        <v>534</v>
      </c>
      <c r="N113" s="28">
        <v>346</v>
      </c>
      <c r="O113" s="28">
        <v>346</v>
      </c>
      <c r="P113" s="26">
        <v>882</v>
      </c>
      <c r="Q113" s="26">
        <v>880</v>
      </c>
      <c r="R113" s="15"/>
      <c r="S113" s="88" t="s">
        <v>31</v>
      </c>
      <c r="T113" s="88"/>
      <c r="U113" s="55">
        <v>13844</v>
      </c>
      <c r="V113" s="26">
        <v>13846</v>
      </c>
      <c r="W113" s="55">
        <v>5113</v>
      </c>
      <c r="X113" s="26">
        <v>5114</v>
      </c>
      <c r="Y113" s="26">
        <v>18957</v>
      </c>
      <c r="Z113" s="26">
        <v>18960</v>
      </c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</row>
    <row r="114" spans="1:83" ht="14.25" customHeight="1">
      <c r="A114" s="24"/>
      <c r="B114" s="25"/>
      <c r="C114" s="52"/>
      <c r="D114" s="26"/>
      <c r="E114" s="52"/>
      <c r="F114" s="26"/>
      <c r="G114" s="52"/>
      <c r="H114" s="26"/>
      <c r="I114" s="15"/>
      <c r="J114" s="24"/>
      <c r="K114" s="25"/>
      <c r="L114" s="52"/>
      <c r="M114" s="26"/>
      <c r="N114" s="52"/>
      <c r="O114" s="26"/>
      <c r="P114" s="52"/>
      <c r="Q114" s="26"/>
      <c r="R114" s="15"/>
      <c r="S114" s="24"/>
      <c r="T114" s="25"/>
      <c r="U114" s="52"/>
      <c r="V114" s="26"/>
      <c r="W114" s="52"/>
      <c r="X114" s="26"/>
      <c r="Y114" s="52"/>
      <c r="Z114" s="26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</row>
    <row r="115" spans="1:83" ht="14.25" customHeight="1">
      <c r="A115" s="97" t="s">
        <v>32</v>
      </c>
      <c r="B115" s="87"/>
      <c r="C115" s="29">
        <v>211</v>
      </c>
      <c r="D115" s="29">
        <v>210</v>
      </c>
      <c r="E115" s="29">
        <v>65</v>
      </c>
      <c r="F115" s="29">
        <v>70</v>
      </c>
      <c r="G115" s="29">
        <v>276</v>
      </c>
      <c r="H115" s="29">
        <v>280</v>
      </c>
      <c r="I115" s="24"/>
      <c r="J115" s="97" t="s">
        <v>32</v>
      </c>
      <c r="K115" s="87"/>
      <c r="L115" s="29">
        <v>3298</v>
      </c>
      <c r="M115" s="29">
        <v>3354</v>
      </c>
      <c r="N115" s="29">
        <v>1492</v>
      </c>
      <c r="O115" s="29">
        <v>1571</v>
      </c>
      <c r="P115" s="29">
        <v>4790</v>
      </c>
      <c r="Q115" s="29">
        <v>4925</v>
      </c>
      <c r="R115" s="24"/>
      <c r="S115" s="97" t="s">
        <v>32</v>
      </c>
      <c r="T115" s="87"/>
      <c r="U115" s="29">
        <v>79471</v>
      </c>
      <c r="V115" s="29">
        <v>79483</v>
      </c>
      <c r="W115" s="29">
        <v>21875</v>
      </c>
      <c r="X115" s="29">
        <v>21813</v>
      </c>
      <c r="Y115" s="29">
        <v>101346</v>
      </c>
      <c r="Z115" s="29">
        <v>101296</v>
      </c>
      <c r="AA115" s="49"/>
      <c r="AB115" s="49"/>
      <c r="AK115" s="49"/>
      <c r="AT115" s="49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</row>
    <row r="116" spans="1:83" ht="14.25" customHeight="1">
      <c r="A116" s="41"/>
      <c r="B116" s="41"/>
      <c r="C116" s="41"/>
      <c r="D116" s="41"/>
      <c r="E116" s="41"/>
      <c r="F116" s="41"/>
      <c r="G116" s="41"/>
      <c r="H116" s="41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49"/>
      <c r="AB116" s="49"/>
      <c r="AK116" s="49"/>
      <c r="AT116" s="49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</row>
    <row r="117" spans="1:83" ht="14.25" customHeight="1"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K117" s="54"/>
      <c r="AT117" s="54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</row>
    <row r="118" spans="1:83" ht="14.25" customHeight="1"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K118" s="54"/>
      <c r="AT118" s="54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</row>
    <row r="119" spans="1:83" ht="14.25" customHeight="1">
      <c r="A119" s="33" t="s">
        <v>3</v>
      </c>
      <c r="B119" s="120" t="s">
        <v>59</v>
      </c>
      <c r="C119" s="94" t="s">
        <v>60</v>
      </c>
      <c r="D119" s="94"/>
      <c r="E119" s="94"/>
      <c r="F119" s="94"/>
      <c r="G119" s="94"/>
      <c r="H119" s="94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K119" s="49"/>
      <c r="AT119" s="49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</row>
    <row r="120" spans="1:83" ht="14.25" customHeight="1">
      <c r="A120" s="35" t="s">
        <v>6</v>
      </c>
      <c r="B120" s="120"/>
      <c r="C120" s="94"/>
      <c r="D120" s="94"/>
      <c r="E120" s="94"/>
      <c r="F120" s="94"/>
      <c r="G120" s="94"/>
      <c r="H120" s="94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K120" s="51"/>
      <c r="AT120" s="51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</row>
    <row r="121" spans="1:83" ht="14.25" customHeight="1">
      <c r="A121" s="12"/>
      <c r="B121" s="12"/>
      <c r="C121" s="94"/>
      <c r="D121" s="94"/>
      <c r="E121" s="94"/>
      <c r="F121" s="94"/>
      <c r="G121" s="94"/>
      <c r="H121" s="94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K121" s="49"/>
      <c r="AT121" s="49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</row>
    <row r="122" spans="1:83" ht="14.25" customHeight="1">
      <c r="A122" s="12"/>
      <c r="B122" s="12"/>
      <c r="C122" s="95" t="s">
        <v>61</v>
      </c>
      <c r="D122" s="95"/>
      <c r="E122" s="95"/>
      <c r="F122" s="95"/>
      <c r="G122" s="95"/>
      <c r="H122" s="95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K122" s="51"/>
      <c r="AT122" s="51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</row>
    <row r="123" spans="1:83" ht="14.25" customHeight="1">
      <c r="A123" s="12"/>
      <c r="B123" s="12"/>
      <c r="C123" s="95"/>
      <c r="D123" s="95"/>
      <c r="E123" s="95"/>
      <c r="F123" s="95"/>
      <c r="G123" s="95"/>
      <c r="H123" s="95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K123" s="49"/>
      <c r="AT123" s="49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</row>
    <row r="124" spans="1:83" ht="14.25" customHeight="1">
      <c r="A124" s="12"/>
      <c r="B124" s="12"/>
      <c r="C124" s="95"/>
      <c r="D124" s="95"/>
      <c r="E124" s="95"/>
      <c r="F124" s="95"/>
      <c r="G124" s="95"/>
      <c r="H124" s="95"/>
      <c r="I124" s="51"/>
      <c r="J124" s="49" t="s">
        <v>62</v>
      </c>
      <c r="K124" s="49"/>
      <c r="L124" s="49"/>
      <c r="M124" s="49"/>
      <c r="N124" s="49"/>
      <c r="O124" s="49"/>
      <c r="P124" s="49"/>
      <c r="Q124" s="49"/>
      <c r="R124" s="51"/>
      <c r="S124" s="49" t="s">
        <v>62</v>
      </c>
      <c r="T124" s="49"/>
      <c r="U124" s="49"/>
      <c r="V124" s="49"/>
      <c r="W124" s="49"/>
      <c r="X124" s="49"/>
      <c r="Y124" s="49"/>
      <c r="Z124" s="49"/>
      <c r="AA124" s="51"/>
      <c r="AB124" s="51"/>
      <c r="AK124" s="51"/>
      <c r="AT124" s="51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</row>
    <row r="125" spans="1:83" ht="14.25" customHeight="1">
      <c r="A125" s="12"/>
      <c r="B125" s="12"/>
      <c r="C125" s="12"/>
      <c r="D125" s="12"/>
      <c r="E125" s="12"/>
      <c r="F125" s="12"/>
      <c r="G125" s="12"/>
      <c r="H125" s="12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K125" s="49"/>
      <c r="AT125" s="49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</row>
    <row r="126" spans="1:83" ht="14.25" customHeight="1">
      <c r="A126" s="96" t="s">
        <v>9</v>
      </c>
      <c r="B126" s="87"/>
      <c r="C126" s="98" t="s">
        <v>10</v>
      </c>
      <c r="D126" s="87"/>
      <c r="E126" s="87"/>
      <c r="F126" s="87"/>
      <c r="G126" s="87"/>
      <c r="H126" s="87"/>
      <c r="I126" s="51"/>
      <c r="J126" s="96" t="s">
        <v>9</v>
      </c>
      <c r="K126" s="87"/>
      <c r="L126" s="98" t="s">
        <v>55</v>
      </c>
      <c r="M126" s="87"/>
      <c r="N126" s="87"/>
      <c r="O126" s="87"/>
      <c r="P126" s="87"/>
      <c r="Q126" s="87"/>
      <c r="R126" s="51"/>
      <c r="S126" s="96" t="s">
        <v>9</v>
      </c>
      <c r="T126" s="87"/>
      <c r="U126" s="98" t="s">
        <v>56</v>
      </c>
      <c r="V126" s="87"/>
      <c r="W126" s="87"/>
      <c r="X126" s="87"/>
      <c r="Y126" s="87"/>
      <c r="Z126" s="87"/>
      <c r="AA126" s="51"/>
      <c r="AB126" s="51"/>
      <c r="AK126" s="51"/>
      <c r="AT126" s="51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</row>
    <row r="127" spans="1:83" ht="14.25" customHeight="1">
      <c r="A127" s="87"/>
      <c r="B127" s="96"/>
      <c r="C127" s="83" t="s">
        <v>13</v>
      </c>
      <c r="D127" s="83"/>
      <c r="E127" s="83" t="s">
        <v>14</v>
      </c>
      <c r="F127" s="83"/>
      <c r="G127" s="83" t="s">
        <v>15</v>
      </c>
      <c r="H127" s="83"/>
      <c r="I127" s="49"/>
      <c r="J127" s="87"/>
      <c r="K127" s="96"/>
      <c r="L127" s="83" t="s">
        <v>13</v>
      </c>
      <c r="M127" s="83"/>
      <c r="N127" s="83" t="s">
        <v>14</v>
      </c>
      <c r="O127" s="83"/>
      <c r="P127" s="83" t="s">
        <v>15</v>
      </c>
      <c r="Q127" s="83"/>
      <c r="R127" s="49"/>
      <c r="S127" s="87"/>
      <c r="T127" s="96"/>
      <c r="U127" s="83" t="s">
        <v>13</v>
      </c>
      <c r="V127" s="83"/>
      <c r="W127" s="83" t="s">
        <v>14</v>
      </c>
      <c r="X127" s="83"/>
      <c r="Y127" s="83" t="s">
        <v>15</v>
      </c>
      <c r="Z127" s="83"/>
      <c r="AA127" s="49"/>
      <c r="AB127" s="49"/>
      <c r="AK127" s="49"/>
      <c r="AT127" s="49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</row>
    <row r="128" spans="1:83" ht="14.25" customHeight="1">
      <c r="A128" s="119" t="s">
        <v>16</v>
      </c>
      <c r="B128" s="87"/>
      <c r="C128" s="83"/>
      <c r="D128" s="83"/>
      <c r="E128" s="83"/>
      <c r="F128" s="83"/>
      <c r="G128" s="83"/>
      <c r="H128" s="83"/>
      <c r="I128" s="51"/>
      <c r="J128" s="119" t="s">
        <v>16</v>
      </c>
      <c r="K128" s="87"/>
      <c r="L128" s="83"/>
      <c r="M128" s="83"/>
      <c r="N128" s="83"/>
      <c r="O128" s="83"/>
      <c r="P128" s="83"/>
      <c r="Q128" s="83"/>
      <c r="R128" s="51"/>
      <c r="S128" s="119" t="s">
        <v>16</v>
      </c>
      <c r="T128" s="87"/>
      <c r="U128" s="83"/>
      <c r="V128" s="83"/>
      <c r="W128" s="83"/>
      <c r="X128" s="83"/>
      <c r="Y128" s="83"/>
      <c r="Z128" s="83"/>
      <c r="AA128" s="51"/>
      <c r="AB128" s="51"/>
      <c r="AK128" s="51"/>
      <c r="AT128" s="51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</row>
    <row r="129" spans="1:83" ht="14.25" customHeight="1">
      <c r="A129" s="87"/>
      <c r="B129" s="119"/>
      <c r="C129" s="48" t="s">
        <v>17</v>
      </c>
      <c r="D129" s="48" t="s">
        <v>18</v>
      </c>
      <c r="E129" s="48" t="s">
        <v>17</v>
      </c>
      <c r="F129" s="48" t="s">
        <v>18</v>
      </c>
      <c r="G129" s="48" t="s">
        <v>17</v>
      </c>
      <c r="H129" s="48" t="s">
        <v>18</v>
      </c>
      <c r="I129" s="49"/>
      <c r="J129" s="87"/>
      <c r="K129" s="119"/>
      <c r="L129" s="48" t="s">
        <v>17</v>
      </c>
      <c r="M129" s="48" t="s">
        <v>18</v>
      </c>
      <c r="N129" s="48" t="s">
        <v>17</v>
      </c>
      <c r="O129" s="48" t="s">
        <v>18</v>
      </c>
      <c r="P129" s="48" t="s">
        <v>17</v>
      </c>
      <c r="Q129" s="48" t="s">
        <v>18</v>
      </c>
      <c r="R129" s="49"/>
      <c r="S129" s="87"/>
      <c r="T129" s="119"/>
      <c r="U129" s="48" t="s">
        <v>17</v>
      </c>
      <c r="V129" s="48" t="s">
        <v>18</v>
      </c>
      <c r="W129" s="48" t="s">
        <v>17</v>
      </c>
      <c r="X129" s="48" t="s">
        <v>18</v>
      </c>
      <c r="Y129" s="48" t="s">
        <v>17</v>
      </c>
      <c r="Z129" s="48" t="s">
        <v>18</v>
      </c>
      <c r="AA129" s="49"/>
      <c r="AB129" s="49"/>
      <c r="AK129" s="49"/>
      <c r="AT129" s="49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</row>
    <row r="130" spans="1:83" ht="14.25" customHeight="1">
      <c r="A130" s="92" t="s">
        <v>19</v>
      </c>
      <c r="B130" s="87"/>
      <c r="C130" s="69" t="s">
        <v>20</v>
      </c>
      <c r="D130" s="69" t="s">
        <v>21</v>
      </c>
      <c r="E130" s="70" t="s">
        <v>22</v>
      </c>
      <c r="F130" s="69" t="s">
        <v>23</v>
      </c>
      <c r="G130" s="69" t="s">
        <v>24</v>
      </c>
      <c r="H130" s="69" t="s">
        <v>25</v>
      </c>
      <c r="I130" s="51"/>
      <c r="J130" s="92" t="s">
        <v>19</v>
      </c>
      <c r="K130" s="87"/>
      <c r="L130" s="69" t="s">
        <v>20</v>
      </c>
      <c r="M130" s="69" t="s">
        <v>21</v>
      </c>
      <c r="N130" s="70" t="s">
        <v>22</v>
      </c>
      <c r="O130" s="69" t="s">
        <v>23</v>
      </c>
      <c r="P130" s="69" t="s">
        <v>24</v>
      </c>
      <c r="Q130" s="69" t="s">
        <v>25</v>
      </c>
      <c r="R130" s="51"/>
      <c r="S130" s="92" t="s">
        <v>19</v>
      </c>
      <c r="T130" s="87"/>
      <c r="U130" s="69" t="s">
        <v>20</v>
      </c>
      <c r="V130" s="69" t="s">
        <v>21</v>
      </c>
      <c r="W130" s="70" t="s">
        <v>22</v>
      </c>
      <c r="X130" s="69" t="s">
        <v>23</v>
      </c>
      <c r="Y130" s="69" t="s">
        <v>24</v>
      </c>
      <c r="Z130" s="69" t="s">
        <v>25</v>
      </c>
      <c r="AA130" s="51"/>
      <c r="AB130" s="51"/>
      <c r="AK130" s="51"/>
      <c r="AT130" s="51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</row>
    <row r="131" spans="1:83" ht="14.25" customHeight="1">
      <c r="A131" s="49"/>
      <c r="B131" s="50"/>
      <c r="C131" s="3"/>
      <c r="D131" s="3"/>
      <c r="E131" s="3"/>
      <c r="F131" s="3"/>
      <c r="G131" s="3"/>
      <c r="H131" s="3"/>
      <c r="I131" s="49"/>
      <c r="J131" s="49"/>
      <c r="K131" s="50"/>
      <c r="L131" s="3"/>
      <c r="M131" s="3"/>
      <c r="N131" s="3"/>
      <c r="O131" s="3"/>
      <c r="P131" s="3"/>
      <c r="Q131" s="3"/>
      <c r="R131" s="49"/>
      <c r="S131" s="49"/>
      <c r="T131" s="50"/>
      <c r="U131" s="3"/>
      <c r="V131" s="3"/>
      <c r="W131" s="3"/>
      <c r="X131" s="3"/>
      <c r="Y131" s="3"/>
      <c r="Z131" s="3"/>
      <c r="AA131" s="49"/>
      <c r="AB131" s="49"/>
      <c r="AK131" s="49"/>
      <c r="AT131" s="49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</row>
    <row r="132" spans="1:83" ht="14.25" customHeight="1">
      <c r="A132" s="93" t="s">
        <v>26</v>
      </c>
      <c r="B132" s="93"/>
      <c r="C132" s="8">
        <v>4</v>
      </c>
      <c r="D132" s="8">
        <v>4</v>
      </c>
      <c r="E132" s="8">
        <v>22</v>
      </c>
      <c r="F132" s="8">
        <v>22</v>
      </c>
      <c r="G132" s="9">
        <f t="shared" ref="G132:G136" si="30">C132+E132</f>
        <v>26</v>
      </c>
      <c r="H132" s="8">
        <f t="shared" ref="H132:H136" si="31">D132+F132</f>
        <v>26</v>
      </c>
      <c r="I132" s="59"/>
      <c r="J132" s="93" t="s">
        <v>26</v>
      </c>
      <c r="K132" s="93"/>
      <c r="L132" s="44">
        <f>38+37+36+37</f>
        <v>148</v>
      </c>
      <c r="M132" s="44">
        <f>38+35+34+40</f>
        <v>147</v>
      </c>
      <c r="N132" s="8">
        <f>399-L132</f>
        <v>251</v>
      </c>
      <c r="O132" s="8">
        <f>383-M132</f>
        <v>236</v>
      </c>
      <c r="P132" s="9">
        <f t="shared" ref="P132:P136" si="32">L132+N132</f>
        <v>399</v>
      </c>
      <c r="Q132" s="8">
        <f t="shared" ref="Q132:Q136" si="33">M132+O132</f>
        <v>383</v>
      </c>
      <c r="R132" s="59"/>
      <c r="S132" s="93" t="s">
        <v>26</v>
      </c>
      <c r="T132" s="93"/>
      <c r="U132" s="129">
        <v>3313</v>
      </c>
      <c r="V132" s="127">
        <v>3373</v>
      </c>
      <c r="W132" s="127">
        <v>4787</v>
      </c>
      <c r="X132" s="127">
        <v>4595</v>
      </c>
      <c r="Y132" s="128">
        <f t="shared" ref="Y132:Y136" si="34">U132+W132</f>
        <v>8100</v>
      </c>
      <c r="Z132" s="8">
        <f t="shared" ref="Z132:Z136" si="35">V132+X132</f>
        <v>7968</v>
      </c>
      <c r="AA132" s="59"/>
      <c r="AB132" s="59"/>
      <c r="AK132" s="59"/>
      <c r="AT132" s="59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</row>
    <row r="133" spans="1:83" ht="14.25" customHeight="1">
      <c r="A133" s="49"/>
      <c r="B133" s="50"/>
      <c r="C133" s="3"/>
      <c r="D133" s="3"/>
      <c r="E133" s="3"/>
      <c r="F133" s="3"/>
      <c r="G133" s="3"/>
      <c r="H133" s="3"/>
      <c r="I133" s="59"/>
      <c r="J133" s="49"/>
      <c r="K133" s="50"/>
      <c r="L133" s="75"/>
      <c r="M133" s="75"/>
      <c r="N133" s="8"/>
      <c r="O133" s="8"/>
      <c r="P133" s="3"/>
      <c r="Q133" s="3"/>
      <c r="R133" s="12"/>
      <c r="S133" s="49"/>
      <c r="T133" s="50"/>
      <c r="U133" s="3"/>
      <c r="V133" s="3"/>
      <c r="W133" s="8"/>
      <c r="X133" s="8"/>
      <c r="Y133" s="3"/>
      <c r="Z133" s="3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</row>
    <row r="134" spans="1:83" ht="14.25" customHeight="1">
      <c r="A134" s="93" t="s">
        <v>27</v>
      </c>
      <c r="B134" s="93"/>
      <c r="C134" s="8">
        <v>1</v>
      </c>
      <c r="D134" s="8">
        <v>1</v>
      </c>
      <c r="E134" s="8">
        <v>12</v>
      </c>
      <c r="F134" s="8">
        <v>12</v>
      </c>
      <c r="G134" s="9">
        <f t="shared" si="30"/>
        <v>13</v>
      </c>
      <c r="H134" s="8">
        <f t="shared" si="31"/>
        <v>13</v>
      </c>
      <c r="I134" s="12"/>
      <c r="J134" s="93" t="s">
        <v>27</v>
      </c>
      <c r="K134" s="93"/>
      <c r="L134" s="44">
        <v>41</v>
      </c>
      <c r="M134" s="75">
        <v>39</v>
      </c>
      <c r="N134" s="8">
        <v>112</v>
      </c>
      <c r="O134" s="8">
        <f>146-M134</f>
        <v>107</v>
      </c>
      <c r="P134" s="9">
        <f t="shared" si="32"/>
        <v>153</v>
      </c>
      <c r="Q134" s="8">
        <f t="shared" si="33"/>
        <v>146</v>
      </c>
      <c r="R134" s="12"/>
      <c r="S134" s="93" t="s">
        <v>27</v>
      </c>
      <c r="T134" s="93"/>
      <c r="U134" s="126">
        <v>896</v>
      </c>
      <c r="V134" s="126">
        <v>927</v>
      </c>
      <c r="W134" s="127">
        <v>1756</v>
      </c>
      <c r="X134" s="127">
        <v>1854</v>
      </c>
      <c r="Y134" s="128">
        <f t="shared" si="34"/>
        <v>2652</v>
      </c>
      <c r="Z134" s="8">
        <f t="shared" si="35"/>
        <v>2781</v>
      </c>
      <c r="AA134" s="12"/>
      <c r="AB134" s="12"/>
      <c r="AC134" s="12"/>
      <c r="AD134" s="12"/>
      <c r="AE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</row>
    <row r="135" spans="1:83" ht="14.25" customHeight="1">
      <c r="A135" s="49"/>
      <c r="B135" s="50"/>
      <c r="C135" s="3"/>
      <c r="D135" s="3"/>
      <c r="E135" s="3"/>
      <c r="F135" s="3"/>
      <c r="G135" s="3"/>
      <c r="H135" s="3"/>
      <c r="I135" s="12"/>
      <c r="J135" s="49"/>
      <c r="K135" s="50"/>
      <c r="L135" s="75"/>
      <c r="M135" s="75"/>
      <c r="N135" s="8"/>
      <c r="O135" s="8"/>
      <c r="P135" s="3"/>
      <c r="Q135" s="3"/>
      <c r="R135" s="12"/>
      <c r="S135" s="49"/>
      <c r="T135" s="50"/>
      <c r="U135" s="3"/>
      <c r="V135" s="3"/>
      <c r="W135" s="8"/>
      <c r="X135" s="8"/>
      <c r="Y135" s="3"/>
      <c r="Z135" s="3"/>
      <c r="AA135" s="12"/>
      <c r="AB135" s="12"/>
      <c r="AC135" s="12"/>
      <c r="AD135" s="12"/>
      <c r="AE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</row>
    <row r="136" spans="1:83" ht="14.25" customHeight="1">
      <c r="A136" s="93" t="s">
        <v>28</v>
      </c>
      <c r="B136" s="93"/>
      <c r="C136" s="8">
        <v>2</v>
      </c>
      <c r="D136" s="8">
        <v>2</v>
      </c>
      <c r="E136" s="8">
        <v>14</v>
      </c>
      <c r="F136" s="8">
        <v>14</v>
      </c>
      <c r="G136" s="9">
        <f t="shared" si="30"/>
        <v>16</v>
      </c>
      <c r="H136" s="8">
        <f t="shared" si="31"/>
        <v>16</v>
      </c>
      <c r="I136" s="12"/>
      <c r="J136" s="93" t="s">
        <v>28</v>
      </c>
      <c r="K136" s="93"/>
      <c r="L136" s="44">
        <v>85</v>
      </c>
      <c r="M136" s="44">
        <v>85</v>
      </c>
      <c r="N136" s="8">
        <v>164</v>
      </c>
      <c r="O136" s="8">
        <f>249-M136</f>
        <v>164</v>
      </c>
      <c r="P136" s="9">
        <f t="shared" si="32"/>
        <v>249</v>
      </c>
      <c r="Q136" s="8">
        <f t="shared" si="33"/>
        <v>249</v>
      </c>
      <c r="R136" s="12"/>
      <c r="S136" s="93" t="s">
        <v>28</v>
      </c>
      <c r="T136" s="93"/>
      <c r="U136" s="127">
        <v>1848</v>
      </c>
      <c r="V136" s="127">
        <v>1953</v>
      </c>
      <c r="W136" s="127">
        <v>2555</v>
      </c>
      <c r="X136" s="127">
        <v>2393</v>
      </c>
      <c r="Y136" s="128">
        <f t="shared" si="34"/>
        <v>4403</v>
      </c>
      <c r="Z136" s="8">
        <f t="shared" si="35"/>
        <v>4346</v>
      </c>
      <c r="AA136" s="12"/>
      <c r="AB136" s="12"/>
      <c r="AC136" s="12"/>
      <c r="AD136" s="12"/>
      <c r="AE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</row>
    <row r="137" spans="1:83" ht="15" customHeight="1">
      <c r="A137" s="49"/>
      <c r="B137" s="50"/>
      <c r="C137" s="3"/>
      <c r="D137" s="3"/>
      <c r="E137" s="3"/>
      <c r="F137" s="3"/>
      <c r="G137" s="3"/>
      <c r="H137" s="3"/>
      <c r="I137" s="12"/>
      <c r="J137" s="49"/>
      <c r="K137" s="50"/>
      <c r="L137" s="75"/>
      <c r="M137" s="75"/>
      <c r="N137" s="8"/>
      <c r="O137" s="8"/>
      <c r="P137" s="3"/>
      <c r="Q137" s="3"/>
      <c r="R137" s="12"/>
      <c r="S137" s="49"/>
      <c r="T137" s="50"/>
      <c r="U137" s="3"/>
      <c r="V137" s="3"/>
      <c r="W137" s="8"/>
      <c r="X137" s="8"/>
      <c r="Y137" s="3"/>
      <c r="Z137" s="3"/>
      <c r="AA137" s="12"/>
      <c r="AB137" s="12"/>
      <c r="AC137" s="12"/>
      <c r="AD137" s="12"/>
      <c r="AE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</row>
    <row r="138" spans="1:83" ht="15" customHeight="1">
      <c r="A138" s="93" t="s">
        <v>29</v>
      </c>
      <c r="B138" s="93"/>
      <c r="C138" s="8">
        <v>7</v>
      </c>
      <c r="D138" s="8">
        <v>7</v>
      </c>
      <c r="E138" s="8">
        <v>14</v>
      </c>
      <c r="F138" s="8">
        <v>14</v>
      </c>
      <c r="G138" s="9">
        <f t="shared" ref="G138:G142" si="36">C138+E138</f>
        <v>21</v>
      </c>
      <c r="H138" s="8">
        <f t="shared" ref="H138:H142" si="37">D138+F138</f>
        <v>21</v>
      </c>
      <c r="I138" s="12"/>
      <c r="J138" s="93" t="s">
        <v>29</v>
      </c>
      <c r="K138" s="93"/>
      <c r="L138" s="44">
        <f>36+43+40+35+43+41+35</f>
        <v>273</v>
      </c>
      <c r="M138" s="44">
        <f>38+45+39+34+46+40+38</f>
        <v>280</v>
      </c>
      <c r="N138" s="8">
        <v>202</v>
      </c>
      <c r="O138" s="8">
        <f>479-M138</f>
        <v>199</v>
      </c>
      <c r="P138" s="9">
        <f t="shared" ref="P138:P142" si="38">L138+N138</f>
        <v>475</v>
      </c>
      <c r="Q138" s="8">
        <f t="shared" ref="Q138:Q142" si="39">M138+O138</f>
        <v>479</v>
      </c>
      <c r="R138" s="12"/>
      <c r="S138" s="93" t="s">
        <v>29</v>
      </c>
      <c r="T138" s="93"/>
      <c r="U138" s="127">
        <v>6413</v>
      </c>
      <c r="V138" s="127">
        <v>6636</v>
      </c>
      <c r="W138" s="127">
        <v>3885</v>
      </c>
      <c r="X138" s="127">
        <v>3681</v>
      </c>
      <c r="Y138" s="9">
        <f t="shared" ref="Y138:Y142" si="40">U138+W138</f>
        <v>10298</v>
      </c>
      <c r="Z138" s="8">
        <f t="shared" ref="Z138:Z142" si="41">V138+X138</f>
        <v>10317</v>
      </c>
      <c r="AA138" s="12"/>
      <c r="AB138" s="12"/>
      <c r="AC138" s="12"/>
      <c r="AD138" s="12"/>
      <c r="AE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</row>
    <row r="139" spans="1:83" ht="14.25" customHeight="1">
      <c r="A139" s="49"/>
      <c r="B139" s="50"/>
      <c r="C139" s="3"/>
      <c r="D139" s="3"/>
      <c r="E139" s="3"/>
      <c r="F139" s="3"/>
      <c r="G139" s="3"/>
      <c r="H139" s="3"/>
      <c r="I139" s="12"/>
      <c r="J139" s="49"/>
      <c r="K139" s="50"/>
      <c r="L139" s="75"/>
      <c r="M139" s="75"/>
      <c r="N139" s="8"/>
      <c r="O139" s="8"/>
      <c r="P139" s="3"/>
      <c r="Q139" s="3"/>
      <c r="R139" s="12"/>
      <c r="S139" s="49"/>
      <c r="T139" s="50"/>
      <c r="U139" s="3"/>
      <c r="V139" s="3"/>
      <c r="W139" s="8"/>
      <c r="X139" s="8"/>
      <c r="Y139" s="3"/>
      <c r="Z139" s="3"/>
      <c r="AA139" s="12"/>
      <c r="AB139" s="12"/>
      <c r="AC139" s="12"/>
      <c r="AD139" s="12"/>
      <c r="AE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</row>
    <row r="140" spans="1:83" ht="14.25" customHeight="1">
      <c r="A140" s="93" t="s">
        <v>30</v>
      </c>
      <c r="B140" s="93"/>
      <c r="C140" s="8">
        <v>2</v>
      </c>
      <c r="D140" s="8">
        <v>2</v>
      </c>
      <c r="E140" s="8">
        <v>27</v>
      </c>
      <c r="F140" s="8">
        <v>27</v>
      </c>
      <c r="G140" s="9">
        <f t="shared" si="36"/>
        <v>29</v>
      </c>
      <c r="H140" s="8">
        <f t="shared" si="37"/>
        <v>29</v>
      </c>
      <c r="I140" s="12"/>
      <c r="J140" s="93" t="s">
        <v>30</v>
      </c>
      <c r="K140" s="93"/>
      <c r="L140" s="44">
        <v>86</v>
      </c>
      <c r="M140" s="44">
        <v>84</v>
      </c>
      <c r="N140" s="8">
        <v>370</v>
      </c>
      <c r="O140" s="8">
        <f>421-M140</f>
        <v>337</v>
      </c>
      <c r="P140" s="9">
        <f t="shared" si="38"/>
        <v>456</v>
      </c>
      <c r="Q140" s="8">
        <f>M140+O140</f>
        <v>421</v>
      </c>
      <c r="R140" s="12"/>
      <c r="S140" s="93" t="s">
        <v>30</v>
      </c>
      <c r="T140" s="93"/>
      <c r="U140" s="130">
        <v>1912</v>
      </c>
      <c r="V140" s="127">
        <v>1996</v>
      </c>
      <c r="W140" s="127">
        <v>7140</v>
      </c>
      <c r="X140" s="127">
        <v>6797</v>
      </c>
      <c r="Y140" s="131">
        <f>U140+W140</f>
        <v>9052</v>
      </c>
      <c r="Z140" s="8">
        <f t="shared" si="41"/>
        <v>8793</v>
      </c>
      <c r="AA140" s="12"/>
      <c r="AB140" s="12"/>
      <c r="AC140" s="12"/>
      <c r="AD140" s="12"/>
      <c r="AE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</row>
    <row r="141" spans="1:83" ht="14.25" customHeight="1">
      <c r="A141" s="49"/>
      <c r="B141" s="50"/>
      <c r="C141" s="3"/>
      <c r="D141" s="3"/>
      <c r="E141" s="3"/>
      <c r="F141" s="3"/>
      <c r="G141" s="3"/>
      <c r="H141" s="3"/>
      <c r="I141" s="12"/>
      <c r="J141" s="49"/>
      <c r="K141" s="50"/>
      <c r="L141" s="74"/>
      <c r="M141" s="74"/>
      <c r="N141" s="8"/>
      <c r="O141" s="8"/>
      <c r="P141" s="3"/>
      <c r="Q141" s="3"/>
      <c r="R141" s="12"/>
      <c r="S141" s="49"/>
      <c r="T141" s="50"/>
      <c r="U141" s="3"/>
      <c r="V141" s="3"/>
      <c r="W141" s="126"/>
      <c r="X141" s="8"/>
      <c r="Y141" s="3"/>
      <c r="Z141" s="3"/>
      <c r="AA141" s="12"/>
      <c r="AB141" s="12"/>
      <c r="AC141" s="12"/>
      <c r="AD141" s="12"/>
      <c r="AE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</row>
    <row r="142" spans="1:83" ht="14.25" customHeight="1">
      <c r="A142" s="93" t="s">
        <v>31</v>
      </c>
      <c r="B142" s="93"/>
      <c r="C142" s="8">
        <v>4</v>
      </c>
      <c r="D142" s="8">
        <v>4</v>
      </c>
      <c r="E142" s="8">
        <v>17</v>
      </c>
      <c r="F142" s="8">
        <v>17</v>
      </c>
      <c r="G142" s="9">
        <f t="shared" si="36"/>
        <v>21</v>
      </c>
      <c r="H142" s="8">
        <f t="shared" si="37"/>
        <v>21</v>
      </c>
      <c r="I142" s="12"/>
      <c r="J142" s="93" t="s">
        <v>31</v>
      </c>
      <c r="K142" s="93"/>
      <c r="L142" s="44">
        <v>104</v>
      </c>
      <c r="M142" s="44">
        <v>104</v>
      </c>
      <c r="N142" s="8">
        <v>137</v>
      </c>
      <c r="O142" s="8">
        <f>234-M142</f>
        <v>130</v>
      </c>
      <c r="P142" s="9">
        <f t="shared" si="38"/>
        <v>241</v>
      </c>
      <c r="Q142" s="8">
        <f t="shared" si="39"/>
        <v>234</v>
      </c>
      <c r="R142" s="12"/>
      <c r="S142" s="93" t="s">
        <v>31</v>
      </c>
      <c r="T142" s="93"/>
      <c r="U142" s="127">
        <v>4028</v>
      </c>
      <c r="V142" s="127">
        <v>4194</v>
      </c>
      <c r="W142" s="127">
        <v>3489</v>
      </c>
      <c r="X142" s="129">
        <v>3324</v>
      </c>
      <c r="Y142" s="9">
        <f t="shared" si="40"/>
        <v>7517</v>
      </c>
      <c r="Z142" s="8">
        <f t="shared" si="41"/>
        <v>7518</v>
      </c>
      <c r="AA142" s="12"/>
      <c r="AB142" s="12"/>
      <c r="AC142" s="12"/>
      <c r="AD142" s="12"/>
      <c r="AE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</row>
    <row r="143" spans="1:83" ht="14.25" customHeight="1">
      <c r="A143" s="49"/>
      <c r="B143" s="50"/>
      <c r="C143" s="3"/>
      <c r="D143" s="3"/>
      <c r="E143" s="3"/>
      <c r="F143" s="8"/>
      <c r="G143" s="3"/>
      <c r="H143" s="3"/>
      <c r="I143" s="12"/>
      <c r="J143" s="49"/>
      <c r="K143" s="50"/>
      <c r="L143" s="3"/>
      <c r="M143" s="3"/>
      <c r="N143" s="3"/>
      <c r="O143" s="8"/>
      <c r="P143" s="3"/>
      <c r="Q143" s="3"/>
      <c r="R143" s="12"/>
      <c r="S143" s="49"/>
      <c r="T143" s="50"/>
      <c r="U143" s="3"/>
      <c r="V143" s="3"/>
      <c r="W143" s="3"/>
      <c r="X143" s="8"/>
      <c r="Y143" s="3"/>
      <c r="Z143" s="3"/>
      <c r="AA143" s="12"/>
      <c r="AB143" s="12"/>
      <c r="AC143" s="12"/>
      <c r="AD143" s="12"/>
      <c r="AE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</row>
    <row r="144" spans="1:83" ht="14.25" customHeight="1">
      <c r="A144" s="98" t="s">
        <v>32</v>
      </c>
      <c r="B144" s="87"/>
      <c r="C144" s="6">
        <f t="shared" ref="C144:H144" si="42">SUM(C132:C142)</f>
        <v>20</v>
      </c>
      <c r="D144" s="6">
        <f t="shared" si="42"/>
        <v>20</v>
      </c>
      <c r="E144" s="6">
        <f t="shared" si="42"/>
        <v>106</v>
      </c>
      <c r="F144" s="6">
        <f t="shared" si="42"/>
        <v>106</v>
      </c>
      <c r="G144" s="6">
        <f t="shared" si="42"/>
        <v>126</v>
      </c>
      <c r="H144" s="6">
        <f t="shared" si="42"/>
        <v>126</v>
      </c>
      <c r="I144" s="12"/>
      <c r="J144" s="98" t="s">
        <v>32</v>
      </c>
      <c r="K144" s="87"/>
      <c r="L144" s="6">
        <f t="shared" ref="L144:Q144" si="43">SUM(L132:L142)</f>
        <v>737</v>
      </c>
      <c r="M144" s="6">
        <f t="shared" si="43"/>
        <v>739</v>
      </c>
      <c r="N144" s="6">
        <f t="shared" si="43"/>
        <v>1236</v>
      </c>
      <c r="O144" s="6">
        <f t="shared" si="43"/>
        <v>1173</v>
      </c>
      <c r="P144" s="6">
        <f t="shared" si="43"/>
        <v>1973</v>
      </c>
      <c r="Q144" s="6">
        <f t="shared" si="43"/>
        <v>1912</v>
      </c>
      <c r="R144" s="12"/>
      <c r="S144" s="98" t="s">
        <v>32</v>
      </c>
      <c r="T144" s="87"/>
      <c r="U144" s="6">
        <f t="shared" ref="U144:Z144" si="44">SUM(U132:U142)</f>
        <v>18410</v>
      </c>
      <c r="V144" s="6">
        <f t="shared" si="44"/>
        <v>19079</v>
      </c>
      <c r="W144" s="6">
        <f t="shared" si="44"/>
        <v>23612</v>
      </c>
      <c r="X144" s="6">
        <f t="shared" si="44"/>
        <v>22644</v>
      </c>
      <c r="Y144" s="6">
        <f t="shared" si="44"/>
        <v>42022</v>
      </c>
      <c r="Z144" s="6">
        <f t="shared" si="44"/>
        <v>41723</v>
      </c>
      <c r="AA144" s="12"/>
      <c r="AB144" s="12"/>
      <c r="AC144" s="12"/>
      <c r="AD144" s="12"/>
      <c r="AE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</row>
    <row r="145" spans="1:83" ht="14.25" customHeight="1">
      <c r="A145" s="31"/>
      <c r="B145" s="31"/>
      <c r="C145" s="31"/>
      <c r="D145" s="31"/>
      <c r="E145" s="31"/>
      <c r="F145" s="31"/>
      <c r="G145" s="31"/>
      <c r="H145" s="31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</row>
    <row r="146" spans="1:83" ht="14.25" customHeight="1">
      <c r="A146" s="11"/>
      <c r="B146" s="11"/>
      <c r="C146" s="34"/>
      <c r="D146" s="34"/>
      <c r="E146" s="34"/>
      <c r="F146" s="34"/>
      <c r="G146" s="34"/>
      <c r="H146" s="34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K146" s="49"/>
      <c r="AT146" s="49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</row>
    <row r="147" spans="1:83" ht="14.25" customHeight="1">
      <c r="A147" s="11"/>
      <c r="B147" s="11"/>
      <c r="C147" s="34"/>
      <c r="D147" s="34"/>
      <c r="E147" s="34"/>
      <c r="F147" s="34"/>
      <c r="G147" s="34"/>
      <c r="H147" s="34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K147" s="49"/>
      <c r="AT147" s="49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</row>
    <row r="148" spans="1:83" ht="14.25" customHeight="1">
      <c r="A148" s="17" t="s">
        <v>3</v>
      </c>
      <c r="B148" s="110" t="s">
        <v>59</v>
      </c>
      <c r="C148" s="99" t="s">
        <v>63</v>
      </c>
      <c r="D148" s="99"/>
      <c r="E148" s="99"/>
      <c r="F148" s="99"/>
      <c r="G148" s="99"/>
      <c r="H148" s="99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49"/>
      <c r="AB148" s="49"/>
      <c r="AK148" s="49"/>
      <c r="AT148" s="49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</row>
    <row r="149" spans="1:83" ht="14.25" customHeight="1">
      <c r="A149" s="16" t="s">
        <v>6</v>
      </c>
      <c r="B149" s="110"/>
      <c r="C149" s="99"/>
      <c r="D149" s="99"/>
      <c r="E149" s="99"/>
      <c r="F149" s="99"/>
      <c r="G149" s="99"/>
      <c r="H149" s="99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51"/>
      <c r="AB149" s="51"/>
      <c r="AK149" s="51"/>
      <c r="AT149" s="51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</row>
    <row r="150" spans="1:83" ht="14.25" customHeight="1">
      <c r="A150" s="15"/>
      <c r="B150" s="15"/>
      <c r="C150" s="99"/>
      <c r="D150" s="99"/>
      <c r="E150" s="99"/>
      <c r="F150" s="99"/>
      <c r="G150" s="99"/>
      <c r="H150" s="99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49"/>
      <c r="AB150" s="49"/>
      <c r="AK150" s="49"/>
      <c r="AT150" s="49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</row>
    <row r="151" spans="1:83" ht="14.25" customHeight="1">
      <c r="A151" s="15"/>
      <c r="B151" s="15"/>
      <c r="C151" s="100" t="s">
        <v>64</v>
      </c>
      <c r="D151" s="100"/>
      <c r="E151" s="100"/>
      <c r="F151" s="100"/>
      <c r="G151" s="100"/>
      <c r="H151" s="100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51"/>
      <c r="AB151" s="51"/>
      <c r="AK151" s="51"/>
      <c r="AT151" s="51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</row>
    <row r="152" spans="1:83" ht="14.25" customHeight="1">
      <c r="A152" s="15"/>
      <c r="B152" s="15"/>
      <c r="C152" s="100"/>
      <c r="D152" s="100"/>
      <c r="E152" s="100"/>
      <c r="F152" s="100"/>
      <c r="G152" s="100"/>
      <c r="H152" s="100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49"/>
      <c r="AB152" s="49"/>
      <c r="AK152" s="49"/>
      <c r="AT152" s="49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</row>
    <row r="153" spans="1:83" ht="14.25" customHeight="1">
      <c r="A153" s="15"/>
      <c r="B153" s="15"/>
      <c r="C153" s="100"/>
      <c r="D153" s="100"/>
      <c r="E153" s="100"/>
      <c r="F153" s="100"/>
      <c r="G153" s="100"/>
      <c r="H153" s="100"/>
      <c r="I153" s="27"/>
      <c r="J153" s="24" t="s">
        <v>62</v>
      </c>
      <c r="K153" s="24"/>
      <c r="L153" s="24"/>
      <c r="M153" s="24"/>
      <c r="N153" s="24"/>
      <c r="O153" s="24"/>
      <c r="P153" s="24"/>
      <c r="Q153" s="24"/>
      <c r="R153" s="27"/>
      <c r="S153" s="24" t="s">
        <v>62</v>
      </c>
      <c r="T153" s="24"/>
      <c r="U153" s="24"/>
      <c r="V153" s="24"/>
      <c r="W153" s="24"/>
      <c r="X153" s="24"/>
      <c r="Y153" s="24"/>
      <c r="Z153" s="24"/>
      <c r="AA153" s="51"/>
      <c r="AB153" s="51"/>
      <c r="AK153" s="51"/>
      <c r="AT153" s="51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</row>
    <row r="154" spans="1:83" ht="14.25" customHeight="1">
      <c r="A154" s="15"/>
      <c r="B154" s="15"/>
      <c r="C154" s="15"/>
      <c r="D154" s="15"/>
      <c r="E154" s="15"/>
      <c r="F154" s="15"/>
      <c r="G154" s="15"/>
      <c r="H154" s="15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49"/>
      <c r="AB154" s="49"/>
      <c r="AK154" s="49"/>
      <c r="AT154" s="49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</row>
    <row r="155" spans="1:83" ht="14.25" customHeight="1">
      <c r="A155" s="101" t="s">
        <v>9</v>
      </c>
      <c r="B155" s="87"/>
      <c r="C155" s="112" t="s">
        <v>10</v>
      </c>
      <c r="D155" s="78"/>
      <c r="E155" s="78"/>
      <c r="F155" s="78"/>
      <c r="G155" s="78"/>
      <c r="H155" s="78"/>
      <c r="I155" s="27"/>
      <c r="J155" s="101" t="s">
        <v>9</v>
      </c>
      <c r="K155" s="87"/>
      <c r="L155" s="112" t="s">
        <v>55</v>
      </c>
      <c r="M155" s="78"/>
      <c r="N155" s="78"/>
      <c r="O155" s="78"/>
      <c r="P155" s="78"/>
      <c r="Q155" s="78"/>
      <c r="R155" s="27"/>
      <c r="S155" s="101" t="s">
        <v>9</v>
      </c>
      <c r="T155" s="87"/>
      <c r="U155" s="112" t="s">
        <v>56</v>
      </c>
      <c r="V155" s="78"/>
      <c r="W155" s="78"/>
      <c r="X155" s="78"/>
      <c r="Y155" s="78"/>
      <c r="Z155" s="78"/>
      <c r="AA155" s="51"/>
      <c r="AB155" s="51"/>
      <c r="AK155" s="51"/>
      <c r="AT155" s="51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</row>
    <row r="156" spans="1:83" ht="14.25" customHeight="1">
      <c r="A156" s="87"/>
      <c r="B156" s="101"/>
      <c r="C156" s="97" t="s">
        <v>13</v>
      </c>
      <c r="D156" s="87"/>
      <c r="E156" s="97" t="s">
        <v>14</v>
      </c>
      <c r="F156" s="87"/>
      <c r="G156" s="97" t="s">
        <v>15</v>
      </c>
      <c r="H156" s="87"/>
      <c r="I156" s="24"/>
      <c r="J156" s="87"/>
      <c r="K156" s="101"/>
      <c r="L156" s="97" t="s">
        <v>13</v>
      </c>
      <c r="M156" s="87"/>
      <c r="N156" s="97" t="s">
        <v>14</v>
      </c>
      <c r="O156" s="87"/>
      <c r="P156" s="97" t="s">
        <v>15</v>
      </c>
      <c r="Q156" s="87"/>
      <c r="R156" s="24"/>
      <c r="S156" s="87"/>
      <c r="T156" s="101"/>
      <c r="U156" s="97" t="s">
        <v>13</v>
      </c>
      <c r="V156" s="87"/>
      <c r="W156" s="97" t="s">
        <v>14</v>
      </c>
      <c r="X156" s="87"/>
      <c r="Y156" s="97" t="s">
        <v>15</v>
      </c>
      <c r="Z156" s="87"/>
      <c r="AA156" s="49"/>
      <c r="AB156" s="49"/>
      <c r="AK156" s="49"/>
      <c r="AT156" s="49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</row>
    <row r="157" spans="1:83" ht="14.25" customHeight="1">
      <c r="A157" s="111" t="s">
        <v>16</v>
      </c>
      <c r="B157" s="87"/>
      <c r="C157" s="87"/>
      <c r="D157" s="97"/>
      <c r="E157" s="87"/>
      <c r="F157" s="97"/>
      <c r="G157" s="87"/>
      <c r="H157" s="97"/>
      <c r="I157" s="27"/>
      <c r="J157" s="111" t="s">
        <v>16</v>
      </c>
      <c r="K157" s="87"/>
      <c r="L157" s="87"/>
      <c r="M157" s="97"/>
      <c r="N157" s="87"/>
      <c r="O157" s="97"/>
      <c r="P157" s="87"/>
      <c r="Q157" s="97"/>
      <c r="R157" s="27"/>
      <c r="S157" s="111" t="s">
        <v>16</v>
      </c>
      <c r="T157" s="87"/>
      <c r="U157" s="87"/>
      <c r="V157" s="97"/>
      <c r="W157" s="87"/>
      <c r="X157" s="97"/>
      <c r="Y157" s="87"/>
      <c r="Z157" s="97"/>
      <c r="AA157" s="51"/>
      <c r="AB157" s="51"/>
      <c r="AK157" s="51"/>
      <c r="AT157" s="51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</row>
    <row r="158" spans="1:83" ht="14.25" customHeight="1">
      <c r="A158" s="87"/>
      <c r="B158" s="111"/>
      <c r="C158" s="21" t="s">
        <v>38</v>
      </c>
      <c r="D158" s="21" t="s">
        <v>17</v>
      </c>
      <c r="E158" s="21" t="s">
        <v>38</v>
      </c>
      <c r="F158" s="21" t="s">
        <v>17</v>
      </c>
      <c r="G158" s="21" t="s">
        <v>38</v>
      </c>
      <c r="H158" s="21" t="s">
        <v>17</v>
      </c>
      <c r="I158" s="24"/>
      <c r="J158" s="87"/>
      <c r="K158" s="111"/>
      <c r="L158" s="21" t="s">
        <v>38</v>
      </c>
      <c r="M158" s="21" t="s">
        <v>17</v>
      </c>
      <c r="N158" s="21" t="s">
        <v>38</v>
      </c>
      <c r="O158" s="21" t="s">
        <v>17</v>
      </c>
      <c r="P158" s="21" t="s">
        <v>38</v>
      </c>
      <c r="Q158" s="21" t="s">
        <v>17</v>
      </c>
      <c r="R158" s="24"/>
      <c r="S158" s="87"/>
      <c r="T158" s="111"/>
      <c r="U158" s="21" t="s">
        <v>38</v>
      </c>
      <c r="V158" s="21" t="s">
        <v>17</v>
      </c>
      <c r="W158" s="21" t="s">
        <v>38</v>
      </c>
      <c r="X158" s="21" t="s">
        <v>17</v>
      </c>
      <c r="Y158" s="21" t="s">
        <v>38</v>
      </c>
      <c r="Z158" s="21" t="s">
        <v>17</v>
      </c>
      <c r="AA158" s="49"/>
      <c r="AB158" s="49"/>
      <c r="AK158" s="49"/>
      <c r="AT158" s="49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</row>
    <row r="159" spans="1:83" ht="14.25" customHeight="1">
      <c r="A159" s="86" t="s">
        <v>19</v>
      </c>
      <c r="B159" s="87"/>
      <c r="C159" s="72" t="s">
        <v>20</v>
      </c>
      <c r="D159" s="72" t="s">
        <v>21</v>
      </c>
      <c r="E159" s="73" t="s">
        <v>22</v>
      </c>
      <c r="F159" s="72" t="s">
        <v>23</v>
      </c>
      <c r="G159" s="72" t="s">
        <v>24</v>
      </c>
      <c r="H159" s="72" t="s">
        <v>25</v>
      </c>
      <c r="I159" s="27"/>
      <c r="J159" s="86" t="s">
        <v>19</v>
      </c>
      <c r="K159" s="87"/>
      <c r="L159" s="72" t="s">
        <v>39</v>
      </c>
      <c r="M159" s="72" t="s">
        <v>40</v>
      </c>
      <c r="N159" s="72" t="s">
        <v>41</v>
      </c>
      <c r="O159" s="72" t="s">
        <v>42</v>
      </c>
      <c r="P159" s="72" t="s">
        <v>43</v>
      </c>
      <c r="Q159" s="72" t="s">
        <v>44</v>
      </c>
      <c r="R159" s="27"/>
      <c r="S159" s="86" t="s">
        <v>19</v>
      </c>
      <c r="T159" s="87"/>
      <c r="U159" s="72" t="s">
        <v>45</v>
      </c>
      <c r="V159" s="72" t="s">
        <v>46</v>
      </c>
      <c r="W159" s="72" t="s">
        <v>47</v>
      </c>
      <c r="X159" s="72" t="s">
        <v>48</v>
      </c>
      <c r="Y159" s="72" t="s">
        <v>49</v>
      </c>
      <c r="Z159" s="72" t="s">
        <v>50</v>
      </c>
      <c r="AA159" s="51"/>
      <c r="AB159" s="51"/>
      <c r="AK159" s="51"/>
      <c r="AT159" s="51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</row>
    <row r="160" spans="1:83" ht="14.25" customHeight="1">
      <c r="A160" s="24"/>
      <c r="B160" s="25"/>
      <c r="C160" s="52"/>
      <c r="D160" s="26"/>
      <c r="E160" s="52"/>
      <c r="F160" s="26"/>
      <c r="G160" s="52"/>
      <c r="H160" s="26"/>
      <c r="I160" s="24"/>
      <c r="J160" s="24"/>
      <c r="K160" s="25"/>
      <c r="L160" s="52"/>
      <c r="M160" s="26"/>
      <c r="N160" s="52"/>
      <c r="O160" s="26"/>
      <c r="P160" s="52"/>
      <c r="Q160" s="26"/>
      <c r="R160" s="24"/>
      <c r="S160" s="24"/>
      <c r="T160" s="25"/>
      <c r="U160" s="52"/>
      <c r="V160" s="26"/>
      <c r="W160" s="52"/>
      <c r="X160" s="26"/>
      <c r="Y160" s="52"/>
      <c r="Z160" s="26"/>
      <c r="AA160" s="49"/>
      <c r="AB160" s="49"/>
      <c r="AK160" s="49"/>
      <c r="AT160" s="49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</row>
    <row r="161" spans="1:83" ht="14.25" customHeight="1">
      <c r="A161" s="88" t="s">
        <v>26</v>
      </c>
      <c r="B161" s="88"/>
      <c r="C161" s="26">
        <v>4</v>
      </c>
      <c r="D161" s="26">
        <v>4</v>
      </c>
      <c r="E161" s="26">
        <v>24</v>
      </c>
      <c r="F161" s="26">
        <v>23</v>
      </c>
      <c r="G161" s="26">
        <v>28</v>
      </c>
      <c r="H161" s="26">
        <v>27</v>
      </c>
      <c r="I161" s="21"/>
      <c r="J161" s="88" t="s">
        <v>26</v>
      </c>
      <c r="K161" s="88"/>
      <c r="L161" s="28">
        <v>144</v>
      </c>
      <c r="M161" s="26">
        <v>150</v>
      </c>
      <c r="N161" s="28">
        <v>180</v>
      </c>
      <c r="O161" s="26">
        <v>367</v>
      </c>
      <c r="P161" s="26">
        <v>324</v>
      </c>
      <c r="Q161" s="26">
        <v>517</v>
      </c>
      <c r="R161" s="21"/>
      <c r="S161" s="88" t="s">
        <v>26</v>
      </c>
      <c r="T161" s="88"/>
      <c r="U161" s="55">
        <v>3322</v>
      </c>
      <c r="V161" s="26">
        <v>3322</v>
      </c>
      <c r="W161" s="55">
        <v>4834</v>
      </c>
      <c r="X161" s="26">
        <v>4834</v>
      </c>
      <c r="Y161" s="26">
        <v>8156</v>
      </c>
      <c r="Z161" s="26">
        <v>8156</v>
      </c>
      <c r="AA161" s="59"/>
      <c r="AB161" s="59"/>
      <c r="AK161" s="59"/>
      <c r="AT161" s="59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</row>
    <row r="162" spans="1:83" ht="14.25" customHeight="1">
      <c r="A162" s="24"/>
      <c r="B162" s="25"/>
      <c r="C162" s="52"/>
      <c r="D162" s="52"/>
      <c r="E162" s="52"/>
      <c r="F162" s="26"/>
      <c r="G162" s="52"/>
      <c r="H162" s="26"/>
      <c r="I162" s="15"/>
      <c r="J162" s="24"/>
      <c r="K162" s="25"/>
      <c r="L162" s="52"/>
      <c r="M162" s="26"/>
      <c r="N162" s="52"/>
      <c r="O162" s="26"/>
      <c r="P162" s="52"/>
      <c r="Q162" s="26"/>
      <c r="R162" s="15"/>
      <c r="S162" s="24"/>
      <c r="T162" s="25"/>
      <c r="U162" s="52"/>
      <c r="V162" s="26"/>
      <c r="W162" s="52"/>
      <c r="X162" s="26"/>
      <c r="Y162" s="52"/>
      <c r="Z162" s="26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</row>
    <row r="163" spans="1:83" ht="14.25" customHeight="1">
      <c r="A163" s="88" t="s">
        <v>27</v>
      </c>
      <c r="B163" s="88"/>
      <c r="C163" s="26">
        <v>1</v>
      </c>
      <c r="D163" s="26">
        <v>1</v>
      </c>
      <c r="E163" s="26">
        <v>12</v>
      </c>
      <c r="F163" s="26">
        <v>12</v>
      </c>
      <c r="G163" s="26">
        <v>13</v>
      </c>
      <c r="H163" s="26">
        <v>13</v>
      </c>
      <c r="I163" s="15"/>
      <c r="J163" s="88" t="s">
        <v>27</v>
      </c>
      <c r="K163" s="88"/>
      <c r="L163" s="28">
        <v>43</v>
      </c>
      <c r="M163" s="26">
        <v>41</v>
      </c>
      <c r="N163" s="28">
        <v>120</v>
      </c>
      <c r="O163" s="26">
        <v>180</v>
      </c>
      <c r="P163" s="26">
        <v>163</v>
      </c>
      <c r="Q163" s="26">
        <v>221</v>
      </c>
      <c r="R163" s="15"/>
      <c r="S163" s="88" t="s">
        <v>27</v>
      </c>
      <c r="T163" s="88"/>
      <c r="U163" s="55">
        <v>899</v>
      </c>
      <c r="V163" s="26">
        <v>899</v>
      </c>
      <c r="W163" s="55">
        <v>1782</v>
      </c>
      <c r="X163" s="26">
        <v>1781</v>
      </c>
      <c r="Y163" s="26">
        <v>2681</v>
      </c>
      <c r="Z163" s="26">
        <v>2680</v>
      </c>
      <c r="AA163" s="12"/>
      <c r="AB163" s="12"/>
      <c r="AC163" s="12"/>
      <c r="AD163" s="12"/>
      <c r="AE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</row>
    <row r="164" spans="1:83" ht="14.25" customHeight="1">
      <c r="A164" s="24"/>
      <c r="B164" s="25"/>
      <c r="C164" s="52"/>
      <c r="D164" s="52"/>
      <c r="E164" s="52"/>
      <c r="F164" s="26"/>
      <c r="G164" s="52"/>
      <c r="H164" s="26"/>
      <c r="I164" s="15"/>
      <c r="J164" s="24"/>
      <c r="K164" s="25"/>
      <c r="L164" s="52"/>
      <c r="M164" s="26"/>
      <c r="N164" s="52"/>
      <c r="O164" s="26"/>
      <c r="P164" s="52"/>
      <c r="Q164" s="26"/>
      <c r="R164" s="15"/>
      <c r="S164" s="24"/>
      <c r="T164" s="25"/>
      <c r="U164" s="52"/>
      <c r="V164" s="26"/>
      <c r="W164" s="52"/>
      <c r="X164" s="26"/>
      <c r="Y164" s="52"/>
      <c r="Z164" s="26"/>
      <c r="AA164" s="12"/>
      <c r="AB164" s="12"/>
      <c r="AC164" s="12"/>
      <c r="AD164" s="12"/>
      <c r="AE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</row>
    <row r="165" spans="1:83" ht="14.25" customHeight="1">
      <c r="A165" s="88" t="s">
        <v>28</v>
      </c>
      <c r="B165" s="88"/>
      <c r="C165" s="26">
        <v>2</v>
      </c>
      <c r="D165" s="26">
        <v>2</v>
      </c>
      <c r="E165" s="26">
        <v>13</v>
      </c>
      <c r="F165" s="26">
        <v>13</v>
      </c>
      <c r="G165" s="26">
        <v>15</v>
      </c>
      <c r="H165" s="26">
        <v>15</v>
      </c>
      <c r="I165" s="15"/>
      <c r="J165" s="88" t="s">
        <v>28</v>
      </c>
      <c r="K165" s="88"/>
      <c r="L165" s="28">
        <v>84</v>
      </c>
      <c r="M165" s="26">
        <v>85</v>
      </c>
      <c r="N165" s="28">
        <v>162</v>
      </c>
      <c r="O165" s="26">
        <v>227</v>
      </c>
      <c r="P165" s="26">
        <v>246</v>
      </c>
      <c r="Q165" s="26">
        <v>312</v>
      </c>
      <c r="R165" s="15"/>
      <c r="S165" s="88" t="s">
        <v>28</v>
      </c>
      <c r="T165" s="88"/>
      <c r="U165" s="55">
        <v>1855</v>
      </c>
      <c r="V165" s="26">
        <v>1857</v>
      </c>
      <c r="W165" s="55">
        <v>2358</v>
      </c>
      <c r="X165" s="26">
        <v>2503</v>
      </c>
      <c r="Y165" s="26">
        <v>4213</v>
      </c>
      <c r="Z165" s="26">
        <v>4360</v>
      </c>
      <c r="AA165" s="12"/>
      <c r="AB165" s="12"/>
      <c r="AC165" s="12"/>
      <c r="AD165" s="12"/>
      <c r="AE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</row>
    <row r="166" spans="1:83" ht="15" customHeight="1">
      <c r="A166" s="24"/>
      <c r="B166" s="25"/>
      <c r="C166" s="52"/>
      <c r="D166" s="52"/>
      <c r="E166" s="52"/>
      <c r="F166" s="26"/>
      <c r="G166" s="52"/>
      <c r="H166" s="26"/>
      <c r="I166" s="15"/>
      <c r="J166" s="24"/>
      <c r="K166" s="25"/>
      <c r="L166" s="52"/>
      <c r="M166" s="26"/>
      <c r="N166" s="52"/>
      <c r="O166" s="26"/>
      <c r="P166" s="52"/>
      <c r="Q166" s="26"/>
      <c r="R166" s="15"/>
      <c r="S166" s="24"/>
      <c r="T166" s="25"/>
      <c r="U166" s="52"/>
      <c r="V166" s="26"/>
      <c r="W166" s="52"/>
      <c r="X166" s="26"/>
      <c r="Y166" s="52"/>
      <c r="Z166" s="26"/>
      <c r="AA166" s="12"/>
      <c r="AB166" s="12"/>
      <c r="AC166" s="12"/>
      <c r="AD166" s="12"/>
      <c r="AE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</row>
    <row r="167" spans="1:83" ht="15" customHeight="1">
      <c r="A167" s="88" t="s">
        <v>29</v>
      </c>
      <c r="B167" s="88"/>
      <c r="C167" s="26">
        <v>7</v>
      </c>
      <c r="D167" s="26">
        <v>7</v>
      </c>
      <c r="E167" s="26">
        <v>17</v>
      </c>
      <c r="F167" s="26">
        <v>17</v>
      </c>
      <c r="G167" s="26">
        <v>24</v>
      </c>
      <c r="H167" s="26">
        <v>24</v>
      </c>
      <c r="I167" s="15"/>
      <c r="J167" s="88" t="s">
        <v>29</v>
      </c>
      <c r="K167" s="88"/>
      <c r="L167" s="28">
        <v>287</v>
      </c>
      <c r="M167" s="26">
        <v>289</v>
      </c>
      <c r="N167" s="28">
        <v>218</v>
      </c>
      <c r="O167" s="26">
        <v>275</v>
      </c>
      <c r="P167" s="26">
        <v>505</v>
      </c>
      <c r="Q167" s="26">
        <v>564</v>
      </c>
      <c r="R167" s="15"/>
      <c r="S167" s="88" t="s">
        <v>29</v>
      </c>
      <c r="T167" s="88"/>
      <c r="U167" s="55">
        <v>6413</v>
      </c>
      <c r="V167" s="26">
        <v>6413</v>
      </c>
      <c r="W167" s="55">
        <v>4065</v>
      </c>
      <c r="X167" s="26">
        <v>4062</v>
      </c>
      <c r="Y167" s="26">
        <v>10478</v>
      </c>
      <c r="Z167" s="26">
        <v>10475</v>
      </c>
      <c r="AA167" s="12"/>
      <c r="AB167" s="12"/>
      <c r="AC167" s="12"/>
      <c r="AD167" s="12"/>
      <c r="AE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</row>
    <row r="168" spans="1:83" ht="14.25" customHeight="1">
      <c r="A168" s="24"/>
      <c r="B168" s="25"/>
      <c r="C168" s="52"/>
      <c r="D168" s="52"/>
      <c r="E168" s="52"/>
      <c r="F168" s="26"/>
      <c r="G168" s="52"/>
      <c r="H168" s="26"/>
      <c r="I168" s="15"/>
      <c r="J168" s="24"/>
      <c r="K168" s="25"/>
      <c r="L168" s="52"/>
      <c r="M168" s="26"/>
      <c r="N168" s="52"/>
      <c r="O168" s="26"/>
      <c r="P168" s="52"/>
      <c r="Q168" s="26"/>
      <c r="R168" s="15"/>
      <c r="S168" s="24"/>
      <c r="T168" s="25"/>
      <c r="U168" s="52"/>
      <c r="V168" s="26"/>
      <c r="W168" s="52"/>
      <c r="X168" s="26"/>
      <c r="Y168" s="52"/>
      <c r="Z168" s="26"/>
      <c r="AA168" s="12"/>
      <c r="AB168" s="12"/>
      <c r="AC168" s="12"/>
      <c r="AD168" s="12"/>
      <c r="AE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</row>
    <row r="169" spans="1:83" ht="14.25" customHeight="1">
      <c r="A169" s="88" t="s">
        <v>30</v>
      </c>
      <c r="B169" s="88"/>
      <c r="C169" s="26">
        <v>2</v>
      </c>
      <c r="D169" s="26">
        <v>2</v>
      </c>
      <c r="E169" s="26">
        <v>26</v>
      </c>
      <c r="F169" s="26">
        <v>26</v>
      </c>
      <c r="G169" s="26">
        <v>28</v>
      </c>
      <c r="H169" s="26">
        <v>28</v>
      </c>
      <c r="I169" s="15"/>
      <c r="J169" s="88" t="s">
        <v>30</v>
      </c>
      <c r="K169" s="88"/>
      <c r="L169" s="28">
        <v>85</v>
      </c>
      <c r="M169" s="26">
        <v>90</v>
      </c>
      <c r="N169" s="28">
        <v>384</v>
      </c>
      <c r="O169" s="26">
        <v>469</v>
      </c>
      <c r="P169" s="26">
        <v>469</v>
      </c>
      <c r="Q169" s="26">
        <v>559</v>
      </c>
      <c r="R169" s="15"/>
      <c r="S169" s="88" t="s">
        <v>30</v>
      </c>
      <c r="T169" s="88"/>
      <c r="U169" s="55">
        <v>1904</v>
      </c>
      <c r="V169" s="26">
        <v>1901</v>
      </c>
      <c r="W169" s="55">
        <v>7149</v>
      </c>
      <c r="X169" s="26">
        <v>7140</v>
      </c>
      <c r="Y169" s="26">
        <v>9053</v>
      </c>
      <c r="Z169" s="26">
        <v>9041</v>
      </c>
      <c r="AA169" s="12"/>
      <c r="AB169" s="12"/>
      <c r="AC169" s="12"/>
      <c r="AD169" s="12"/>
      <c r="AE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</row>
    <row r="170" spans="1:83" ht="14.25" customHeight="1">
      <c r="A170" s="24"/>
      <c r="B170" s="25"/>
      <c r="C170" s="52"/>
      <c r="D170" s="52"/>
      <c r="E170" s="52"/>
      <c r="F170" s="26"/>
      <c r="G170" s="52"/>
      <c r="H170" s="26"/>
      <c r="I170" s="15"/>
      <c r="J170" s="24"/>
      <c r="K170" s="25"/>
      <c r="L170" s="52"/>
      <c r="M170" s="26"/>
      <c r="N170" s="52"/>
      <c r="O170" s="26"/>
      <c r="P170" s="52"/>
      <c r="Q170" s="26"/>
      <c r="R170" s="15"/>
      <c r="S170" s="24"/>
      <c r="T170" s="25"/>
      <c r="U170" s="52"/>
      <c r="V170" s="26"/>
      <c r="W170" s="52"/>
      <c r="X170" s="26"/>
      <c r="Y170" s="52"/>
      <c r="Z170" s="26"/>
      <c r="AA170" s="12"/>
      <c r="AB170" s="12"/>
      <c r="AC170" s="12"/>
      <c r="AD170" s="12"/>
      <c r="AE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</row>
    <row r="171" spans="1:83" ht="14.25" customHeight="1">
      <c r="A171" s="88" t="s">
        <v>31</v>
      </c>
      <c r="B171" s="88"/>
      <c r="C171" s="26">
        <v>4</v>
      </c>
      <c r="D171" s="26">
        <v>4</v>
      </c>
      <c r="E171" s="26">
        <v>16</v>
      </c>
      <c r="F171" s="26">
        <v>17</v>
      </c>
      <c r="G171" s="26">
        <v>20</v>
      </c>
      <c r="H171" s="26">
        <v>21</v>
      </c>
      <c r="I171" s="15"/>
      <c r="J171" s="88" t="s">
        <v>31</v>
      </c>
      <c r="K171" s="88"/>
      <c r="L171" s="28">
        <v>178</v>
      </c>
      <c r="M171" s="26">
        <v>187</v>
      </c>
      <c r="N171" s="28">
        <v>222</v>
      </c>
      <c r="O171" s="26">
        <v>271</v>
      </c>
      <c r="P171" s="26">
        <v>400</v>
      </c>
      <c r="Q171" s="26">
        <v>458</v>
      </c>
      <c r="R171" s="15"/>
      <c r="S171" s="88" t="s">
        <v>31</v>
      </c>
      <c r="T171" s="88"/>
      <c r="U171" s="55">
        <v>4020</v>
      </c>
      <c r="V171" s="26">
        <v>4019</v>
      </c>
      <c r="W171" s="55">
        <v>3432</v>
      </c>
      <c r="X171" s="26">
        <v>3434</v>
      </c>
      <c r="Y171" s="26">
        <v>7452</v>
      </c>
      <c r="Z171" s="26">
        <v>7453</v>
      </c>
      <c r="AA171" s="12"/>
      <c r="AB171" s="12"/>
      <c r="AC171" s="12"/>
      <c r="AD171" s="12"/>
      <c r="AE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</row>
    <row r="172" spans="1:83" ht="14.25" customHeight="1">
      <c r="A172" s="24"/>
      <c r="B172" s="25"/>
      <c r="C172" s="52"/>
      <c r="D172" s="26"/>
      <c r="E172" s="52"/>
      <c r="F172" s="26"/>
      <c r="G172" s="52"/>
      <c r="H172" s="26"/>
      <c r="I172" s="15"/>
      <c r="J172" s="24"/>
      <c r="K172" s="25"/>
      <c r="L172" s="52"/>
      <c r="M172" s="26"/>
      <c r="N172" s="52"/>
      <c r="O172" s="26"/>
      <c r="P172" s="52"/>
      <c r="Q172" s="26"/>
      <c r="R172" s="15"/>
      <c r="S172" s="24"/>
      <c r="T172" s="25"/>
      <c r="U172" s="52"/>
      <c r="V172" s="26"/>
      <c r="W172" s="52"/>
      <c r="X172" s="26"/>
      <c r="Y172" s="52"/>
      <c r="Z172" s="26"/>
      <c r="AA172" s="12"/>
      <c r="AB172" s="12"/>
      <c r="AC172" s="12"/>
      <c r="AD172" s="12"/>
      <c r="AE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</row>
    <row r="173" spans="1:83" ht="14.25" customHeight="1">
      <c r="A173" s="97" t="s">
        <v>32</v>
      </c>
      <c r="B173" s="87"/>
      <c r="C173" s="29">
        <v>20</v>
      </c>
      <c r="D173" s="29">
        <v>20</v>
      </c>
      <c r="E173" s="29">
        <v>108</v>
      </c>
      <c r="F173" s="29">
        <v>108</v>
      </c>
      <c r="G173" s="29">
        <v>128</v>
      </c>
      <c r="H173" s="29">
        <v>128</v>
      </c>
      <c r="I173" s="15"/>
      <c r="J173" s="97" t="s">
        <v>32</v>
      </c>
      <c r="K173" s="87"/>
      <c r="L173" s="29">
        <v>821</v>
      </c>
      <c r="M173" s="29">
        <v>842</v>
      </c>
      <c r="N173" s="29">
        <v>1286</v>
      </c>
      <c r="O173" s="29">
        <v>1789</v>
      </c>
      <c r="P173" s="29">
        <v>2107</v>
      </c>
      <c r="Q173" s="29">
        <v>2631</v>
      </c>
      <c r="R173" s="15"/>
      <c r="S173" s="97" t="s">
        <v>32</v>
      </c>
      <c r="T173" s="87"/>
      <c r="U173" s="29">
        <v>18413</v>
      </c>
      <c r="V173" s="29">
        <v>18411</v>
      </c>
      <c r="W173" s="29">
        <v>23620</v>
      </c>
      <c r="X173" s="29">
        <v>23754</v>
      </c>
      <c r="Y173" s="29">
        <v>42033</v>
      </c>
      <c r="Z173" s="29">
        <v>42165</v>
      </c>
      <c r="AA173" s="12"/>
      <c r="AB173" s="12"/>
      <c r="AC173" s="12"/>
      <c r="AD173" s="12"/>
      <c r="AE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</row>
    <row r="174" spans="1:83" ht="14.25" customHeight="1">
      <c r="A174" s="19"/>
      <c r="B174" s="19"/>
      <c r="C174" s="19"/>
      <c r="D174" s="19"/>
      <c r="E174" s="19"/>
      <c r="F174" s="19"/>
      <c r="G174" s="19"/>
      <c r="H174" s="19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2"/>
      <c r="AB174" s="12"/>
      <c r="AC174" s="12"/>
      <c r="AD174" s="12"/>
      <c r="AE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</row>
    <row r="175" spans="1:83" ht="14.25" customHeight="1">
      <c r="A175" s="31"/>
      <c r="B175" s="31"/>
      <c r="C175" s="31"/>
      <c r="D175" s="31"/>
      <c r="E175" s="31"/>
      <c r="F175" s="31"/>
      <c r="G175" s="31"/>
      <c r="H175" s="31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</row>
    <row r="176" spans="1:83" ht="14.25" customHeight="1">
      <c r="A176" s="31"/>
      <c r="B176" s="31"/>
      <c r="C176" s="31"/>
      <c r="D176" s="31"/>
      <c r="E176" s="31"/>
      <c r="F176" s="31"/>
      <c r="G176" s="31"/>
      <c r="H176" s="31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</row>
    <row r="177" spans="1:83" ht="14.25" customHeight="1">
      <c r="A177" s="33" t="s">
        <v>3</v>
      </c>
      <c r="B177" s="120" t="s">
        <v>65</v>
      </c>
      <c r="C177" s="94" t="s">
        <v>66</v>
      </c>
      <c r="D177" s="94"/>
      <c r="E177" s="94"/>
      <c r="F177" s="94"/>
      <c r="G177" s="94"/>
      <c r="H177" s="94"/>
      <c r="I177" s="11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</row>
    <row r="178" spans="1:83" ht="14.25" customHeight="1">
      <c r="A178" s="35" t="s">
        <v>6</v>
      </c>
      <c r="B178" s="120"/>
      <c r="C178" s="94"/>
      <c r="D178" s="94"/>
      <c r="E178" s="94"/>
      <c r="F178" s="94"/>
      <c r="G178" s="94"/>
      <c r="H178" s="94"/>
      <c r="I178" s="35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</row>
    <row r="179" spans="1:83" ht="14.25" customHeight="1">
      <c r="A179" s="12"/>
      <c r="B179" s="12"/>
      <c r="C179" s="94"/>
      <c r="D179" s="94"/>
      <c r="E179" s="94"/>
      <c r="F179" s="94"/>
      <c r="G179" s="94"/>
      <c r="H179" s="94"/>
      <c r="I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</row>
    <row r="180" spans="1:83" ht="14.25" customHeight="1">
      <c r="A180" s="12"/>
      <c r="B180" s="12"/>
      <c r="C180" s="95" t="s">
        <v>67</v>
      </c>
      <c r="D180" s="95"/>
      <c r="E180" s="95"/>
      <c r="F180" s="95"/>
      <c r="G180" s="95"/>
      <c r="H180" s="95"/>
      <c r="I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</row>
    <row r="181" spans="1:83" ht="14.25" customHeight="1">
      <c r="A181" s="12"/>
      <c r="B181" s="12"/>
      <c r="C181" s="95"/>
      <c r="D181" s="95"/>
      <c r="E181" s="95"/>
      <c r="F181" s="95"/>
      <c r="G181" s="95"/>
      <c r="H181" s="95"/>
      <c r="I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</row>
    <row r="182" spans="1:83" ht="14.25" customHeight="1">
      <c r="A182" s="12"/>
      <c r="B182" s="12"/>
      <c r="C182" s="95"/>
      <c r="D182" s="95"/>
      <c r="E182" s="95"/>
      <c r="F182" s="95"/>
      <c r="G182" s="95"/>
      <c r="H182" s="95"/>
      <c r="I182" s="12"/>
      <c r="J182" s="49" t="s">
        <v>68</v>
      </c>
      <c r="K182" s="49"/>
      <c r="L182" s="49"/>
      <c r="M182" s="49"/>
      <c r="N182" s="49"/>
      <c r="O182" s="49"/>
      <c r="P182" s="49"/>
      <c r="Q182" s="49"/>
      <c r="R182" s="12"/>
      <c r="S182" s="49" t="s">
        <v>68</v>
      </c>
      <c r="T182" s="49"/>
      <c r="U182" s="49"/>
      <c r="V182" s="49"/>
      <c r="W182" s="49"/>
      <c r="X182" s="49"/>
      <c r="Y182" s="49"/>
      <c r="Z182" s="49"/>
      <c r="AA182" s="49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</row>
    <row r="183" spans="1:83" ht="14.2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49"/>
      <c r="K183" s="49"/>
      <c r="L183" s="49"/>
      <c r="M183" s="49"/>
      <c r="N183" s="49"/>
      <c r="O183" s="49"/>
      <c r="P183" s="49"/>
      <c r="Q183" s="49"/>
      <c r="R183" s="12"/>
      <c r="S183" s="49"/>
      <c r="T183" s="49"/>
      <c r="U183" s="49"/>
      <c r="V183" s="49"/>
      <c r="W183" s="49"/>
      <c r="X183" s="49"/>
      <c r="Y183" s="49"/>
      <c r="Z183" s="49"/>
      <c r="AA183" s="49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43"/>
      <c r="BM183" s="43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</row>
    <row r="184" spans="1:83" ht="14.25" customHeight="1">
      <c r="A184" s="96" t="s">
        <v>9</v>
      </c>
      <c r="B184" s="87"/>
      <c r="C184" s="121" t="s">
        <v>10</v>
      </c>
      <c r="D184" s="78"/>
      <c r="E184" s="78"/>
      <c r="F184" s="78"/>
      <c r="G184" s="78"/>
      <c r="H184" s="78"/>
      <c r="I184" s="54"/>
      <c r="J184" s="96" t="s">
        <v>9</v>
      </c>
      <c r="K184" s="87"/>
      <c r="L184" s="98" t="s">
        <v>55</v>
      </c>
      <c r="M184" s="87"/>
      <c r="N184" s="87"/>
      <c r="O184" s="87"/>
      <c r="P184" s="87"/>
      <c r="Q184" s="87"/>
      <c r="R184" s="12"/>
      <c r="S184" s="96" t="s">
        <v>9</v>
      </c>
      <c r="T184" s="87"/>
      <c r="U184" s="98" t="s">
        <v>56</v>
      </c>
      <c r="V184" s="87"/>
      <c r="W184" s="87"/>
      <c r="X184" s="87"/>
      <c r="Y184" s="87"/>
      <c r="Z184" s="87"/>
      <c r="AA184" s="54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</row>
    <row r="185" spans="1:83" ht="14.25" customHeight="1">
      <c r="A185" s="87"/>
      <c r="B185" s="96"/>
      <c r="C185" s="102" t="s">
        <v>13</v>
      </c>
      <c r="D185" s="103"/>
      <c r="E185" s="102" t="s">
        <v>14</v>
      </c>
      <c r="F185" s="103"/>
      <c r="G185" s="102" t="s">
        <v>15</v>
      </c>
      <c r="H185" s="103"/>
      <c r="I185" s="54"/>
      <c r="J185" s="87"/>
      <c r="K185" s="96"/>
      <c r="L185" s="102" t="s">
        <v>13</v>
      </c>
      <c r="M185" s="103"/>
      <c r="N185" s="102" t="s">
        <v>14</v>
      </c>
      <c r="O185" s="103"/>
      <c r="P185" s="102" t="s">
        <v>15</v>
      </c>
      <c r="Q185" s="103"/>
      <c r="R185" s="12"/>
      <c r="S185" s="87"/>
      <c r="T185" s="96"/>
      <c r="U185" s="83" t="s">
        <v>13</v>
      </c>
      <c r="V185" s="83"/>
      <c r="W185" s="83" t="s">
        <v>14</v>
      </c>
      <c r="X185" s="83"/>
      <c r="Y185" s="83" t="s">
        <v>15</v>
      </c>
      <c r="Z185" s="83"/>
      <c r="AA185" s="54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</row>
    <row r="186" spans="1:83" ht="14.25" customHeight="1">
      <c r="A186" s="119" t="s">
        <v>16</v>
      </c>
      <c r="B186" s="87"/>
      <c r="C186" s="102"/>
      <c r="D186" s="102"/>
      <c r="E186" s="102"/>
      <c r="F186" s="102"/>
      <c r="G186" s="102"/>
      <c r="H186" s="102"/>
      <c r="I186" s="60"/>
      <c r="J186" s="119" t="s">
        <v>16</v>
      </c>
      <c r="K186" s="87"/>
      <c r="L186" s="102"/>
      <c r="M186" s="102"/>
      <c r="N186" s="102"/>
      <c r="O186" s="102"/>
      <c r="P186" s="102"/>
      <c r="Q186" s="102"/>
      <c r="R186" s="12"/>
      <c r="S186" s="119" t="s">
        <v>16</v>
      </c>
      <c r="T186" s="87"/>
      <c r="U186" s="83"/>
      <c r="V186" s="83"/>
      <c r="W186" s="83"/>
      <c r="X186" s="83"/>
      <c r="Y186" s="83"/>
      <c r="Z186" s="83"/>
      <c r="AA186" s="60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</row>
    <row r="187" spans="1:83" ht="14.25" customHeight="1">
      <c r="A187" s="87"/>
      <c r="B187" s="119"/>
      <c r="C187" s="48" t="s">
        <v>17</v>
      </c>
      <c r="D187" s="48" t="s">
        <v>18</v>
      </c>
      <c r="E187" s="48" t="s">
        <v>17</v>
      </c>
      <c r="F187" s="48" t="s">
        <v>18</v>
      </c>
      <c r="G187" s="48" t="s">
        <v>17</v>
      </c>
      <c r="H187" s="48" t="s">
        <v>18</v>
      </c>
      <c r="I187" s="60"/>
      <c r="J187" s="87"/>
      <c r="K187" s="119"/>
      <c r="L187" s="48" t="s">
        <v>17</v>
      </c>
      <c r="M187" s="48" t="s">
        <v>18</v>
      </c>
      <c r="N187" s="48" t="s">
        <v>17</v>
      </c>
      <c r="O187" s="48" t="s">
        <v>18</v>
      </c>
      <c r="P187" s="48" t="s">
        <v>17</v>
      </c>
      <c r="Q187" s="48" t="s">
        <v>18</v>
      </c>
      <c r="R187" s="12"/>
      <c r="S187" s="87"/>
      <c r="T187" s="119"/>
      <c r="U187" s="48" t="s">
        <v>17</v>
      </c>
      <c r="V187" s="48" t="s">
        <v>18</v>
      </c>
      <c r="W187" s="48" t="s">
        <v>17</v>
      </c>
      <c r="X187" s="48" t="s">
        <v>18</v>
      </c>
      <c r="Y187" s="48" t="s">
        <v>17</v>
      </c>
      <c r="Z187" s="48" t="s">
        <v>18</v>
      </c>
      <c r="AA187" s="60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</row>
    <row r="188" spans="1:83" ht="14.25" customHeight="1">
      <c r="A188" s="92" t="s">
        <v>19</v>
      </c>
      <c r="B188" s="87"/>
      <c r="C188" s="69" t="s">
        <v>20</v>
      </c>
      <c r="D188" s="69" t="s">
        <v>21</v>
      </c>
      <c r="E188" s="70" t="s">
        <v>22</v>
      </c>
      <c r="F188" s="69" t="s">
        <v>23</v>
      </c>
      <c r="G188" s="69" t="s">
        <v>24</v>
      </c>
      <c r="H188" s="69" t="s">
        <v>25</v>
      </c>
      <c r="I188" s="61"/>
      <c r="J188" s="92" t="s">
        <v>19</v>
      </c>
      <c r="K188" s="87"/>
      <c r="L188" s="69" t="s">
        <v>20</v>
      </c>
      <c r="M188" s="69" t="s">
        <v>21</v>
      </c>
      <c r="N188" s="70" t="s">
        <v>22</v>
      </c>
      <c r="O188" s="69" t="s">
        <v>23</v>
      </c>
      <c r="P188" s="69" t="s">
        <v>24</v>
      </c>
      <c r="Q188" s="69" t="s">
        <v>25</v>
      </c>
      <c r="R188" s="12"/>
      <c r="S188" s="92" t="s">
        <v>19</v>
      </c>
      <c r="T188" s="87"/>
      <c r="U188" s="69" t="s">
        <v>20</v>
      </c>
      <c r="V188" s="69" t="s">
        <v>21</v>
      </c>
      <c r="W188" s="70" t="s">
        <v>22</v>
      </c>
      <c r="X188" s="69" t="s">
        <v>23</v>
      </c>
      <c r="Y188" s="69" t="s">
        <v>24</v>
      </c>
      <c r="Z188" s="69" t="s">
        <v>25</v>
      </c>
      <c r="AA188" s="61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</row>
    <row r="189" spans="1:83" ht="14.25" customHeight="1">
      <c r="A189" s="49"/>
      <c r="B189" s="50"/>
      <c r="C189" s="3"/>
      <c r="D189" s="3"/>
      <c r="E189" s="3"/>
      <c r="F189" s="3"/>
      <c r="G189" s="3"/>
      <c r="H189" s="3"/>
      <c r="I189" s="49"/>
      <c r="J189" s="49"/>
      <c r="K189" s="50"/>
      <c r="L189" s="3"/>
      <c r="M189" s="3"/>
      <c r="N189" s="3"/>
      <c r="O189" s="3"/>
      <c r="P189" s="3"/>
      <c r="Q189" s="3"/>
      <c r="R189" s="12"/>
      <c r="S189" s="49"/>
      <c r="T189" s="50"/>
      <c r="U189" s="3"/>
      <c r="V189" s="3"/>
      <c r="W189" s="3"/>
      <c r="X189" s="3"/>
      <c r="Y189" s="3"/>
      <c r="Z189" s="3"/>
      <c r="AA189" s="49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</row>
    <row r="190" spans="1:83" ht="14.25" customHeight="1">
      <c r="A190" s="93" t="s">
        <v>26</v>
      </c>
      <c r="B190" s="93"/>
      <c r="C190" s="8">
        <v>1</v>
      </c>
      <c r="D190" s="8">
        <v>1</v>
      </c>
      <c r="E190" s="8">
        <v>9</v>
      </c>
      <c r="F190" s="8">
        <v>9</v>
      </c>
      <c r="G190" s="9">
        <f t="shared" ref="G190:G194" si="45">C190+E190</f>
        <v>10</v>
      </c>
      <c r="H190" s="8">
        <f t="shared" ref="H190:H194" si="46">D190+F190</f>
        <v>10</v>
      </c>
      <c r="I190" s="51"/>
      <c r="J190" s="93" t="s">
        <v>26</v>
      </c>
      <c r="K190" s="93"/>
      <c r="L190" s="8">
        <v>49</v>
      </c>
      <c r="M190" s="8">
        <v>51</v>
      </c>
      <c r="N190" s="8">
        <f>138-L190</f>
        <v>89</v>
      </c>
      <c r="O190" s="8">
        <f>149-M190</f>
        <v>98</v>
      </c>
      <c r="P190" s="9">
        <f t="shared" ref="P190:P194" si="47">L190+N190</f>
        <v>138</v>
      </c>
      <c r="Q190" s="8">
        <f t="shared" ref="Q190:Q194" si="48">M190+O190</f>
        <v>149</v>
      </c>
      <c r="R190" s="12"/>
      <c r="S190" s="93" t="s">
        <v>26</v>
      </c>
      <c r="T190" s="93"/>
      <c r="U190" s="132">
        <v>965</v>
      </c>
      <c r="V190" s="8">
        <v>943</v>
      </c>
      <c r="W190" s="8">
        <f>2090-U190</f>
        <v>1125</v>
      </c>
      <c r="X190" s="8">
        <f>2130-V190</f>
        <v>1187</v>
      </c>
      <c r="Y190" s="9">
        <f>V190+W190</f>
        <v>2068</v>
      </c>
      <c r="Z190" s="8">
        <f>V190+X190</f>
        <v>2130</v>
      </c>
      <c r="AA190" s="51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</row>
    <row r="191" spans="1:83" ht="14.25" customHeight="1">
      <c r="A191" s="49"/>
      <c r="B191" s="50"/>
      <c r="C191" s="3"/>
      <c r="D191" s="3"/>
      <c r="E191" s="8"/>
      <c r="F191" s="8"/>
      <c r="G191" s="3"/>
      <c r="H191" s="3"/>
      <c r="I191" s="49"/>
      <c r="J191" s="49"/>
      <c r="K191" s="50"/>
      <c r="L191" s="3"/>
      <c r="M191" s="3"/>
      <c r="N191" s="8"/>
      <c r="O191" s="8"/>
      <c r="P191" s="3"/>
      <c r="Q191" s="3"/>
      <c r="R191" s="49"/>
      <c r="S191" s="49"/>
      <c r="T191" s="50"/>
      <c r="U191" s="3"/>
      <c r="V191" s="3"/>
      <c r="W191" s="8"/>
      <c r="X191" s="8"/>
      <c r="Y191" s="3"/>
      <c r="Z191" s="3"/>
      <c r="AA191" s="49"/>
      <c r="AK191" s="49"/>
      <c r="AT191" s="49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</row>
    <row r="192" spans="1:83" ht="14.25" customHeight="1">
      <c r="A192" s="93" t="s">
        <v>27</v>
      </c>
      <c r="B192" s="93"/>
      <c r="C192" s="8">
        <v>1</v>
      </c>
      <c r="D192" s="8">
        <v>1</v>
      </c>
      <c r="E192" s="8">
        <v>7</v>
      </c>
      <c r="F192" s="8">
        <v>7</v>
      </c>
      <c r="G192" s="9">
        <f t="shared" si="45"/>
        <v>8</v>
      </c>
      <c r="H192" s="8">
        <f t="shared" si="46"/>
        <v>8</v>
      </c>
      <c r="I192" s="51"/>
      <c r="J192" s="93" t="s">
        <v>27</v>
      </c>
      <c r="K192" s="93"/>
      <c r="L192" s="8">
        <v>51</v>
      </c>
      <c r="M192" s="8">
        <v>56</v>
      </c>
      <c r="N192" s="8">
        <f>116-L192</f>
        <v>65</v>
      </c>
      <c r="O192" s="8">
        <f>121-56</f>
        <v>65</v>
      </c>
      <c r="P192" s="9">
        <f t="shared" si="47"/>
        <v>116</v>
      </c>
      <c r="Q192" s="8">
        <f t="shared" si="48"/>
        <v>121</v>
      </c>
      <c r="R192" s="49"/>
      <c r="S192" s="93" t="s">
        <v>27</v>
      </c>
      <c r="T192" s="93"/>
      <c r="U192" s="8">
        <v>947</v>
      </c>
      <c r="V192" s="8">
        <v>953</v>
      </c>
      <c r="W192" s="8">
        <f>2109-U192</f>
        <v>1162</v>
      </c>
      <c r="X192" s="8">
        <f>2202-V192</f>
        <v>1249</v>
      </c>
      <c r="Y192" s="9">
        <f t="shared" ref="Y190:Y194" si="49">U192+W192</f>
        <v>2109</v>
      </c>
      <c r="Z192" s="8">
        <f t="shared" ref="Z190:Z194" si="50">V192+X192</f>
        <v>2202</v>
      </c>
      <c r="AA192" s="51"/>
      <c r="AK192" s="49"/>
      <c r="AT192" s="49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</row>
    <row r="193" spans="1:83" ht="14.25" customHeight="1">
      <c r="A193" s="49"/>
      <c r="B193" s="50"/>
      <c r="C193" s="3"/>
      <c r="D193" s="3"/>
      <c r="E193" s="8"/>
      <c r="F193" s="8"/>
      <c r="G193" s="3"/>
      <c r="H193" s="3"/>
      <c r="I193" s="49"/>
      <c r="J193" s="49"/>
      <c r="K193" s="50"/>
      <c r="L193" s="3"/>
      <c r="M193" s="3"/>
      <c r="N193" s="8"/>
      <c r="O193" s="8"/>
      <c r="P193" s="3"/>
      <c r="Q193" s="3"/>
      <c r="R193" s="54"/>
      <c r="S193" s="49"/>
      <c r="T193" s="50"/>
      <c r="U193" s="3"/>
      <c r="V193" s="3"/>
      <c r="W193" s="8"/>
      <c r="X193" s="8"/>
      <c r="Y193" s="3"/>
      <c r="Z193" s="3"/>
      <c r="AA193" s="49"/>
      <c r="AK193" s="54"/>
      <c r="AT193" s="54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</row>
    <row r="194" spans="1:83" ht="14.25" customHeight="1">
      <c r="A194" s="93" t="s">
        <v>28</v>
      </c>
      <c r="B194" s="93"/>
      <c r="C194" s="8">
        <v>2</v>
      </c>
      <c r="D194" s="8">
        <v>2</v>
      </c>
      <c r="E194" s="8">
        <v>6</v>
      </c>
      <c r="F194" s="8">
        <v>6</v>
      </c>
      <c r="G194" s="9">
        <f t="shared" si="45"/>
        <v>8</v>
      </c>
      <c r="H194" s="8">
        <f t="shared" si="46"/>
        <v>8</v>
      </c>
      <c r="I194" s="51"/>
      <c r="J194" s="93" t="s">
        <v>28</v>
      </c>
      <c r="K194" s="93"/>
      <c r="L194" s="8">
        <v>93</v>
      </c>
      <c r="M194" s="8">
        <v>105</v>
      </c>
      <c r="N194" s="8">
        <f>232-L194</f>
        <v>139</v>
      </c>
      <c r="O194" s="8">
        <f>248-105</f>
        <v>143</v>
      </c>
      <c r="P194" s="9">
        <f t="shared" si="47"/>
        <v>232</v>
      </c>
      <c r="Q194" s="8">
        <f t="shared" si="48"/>
        <v>248</v>
      </c>
      <c r="R194" s="54"/>
      <c r="S194" s="93" t="s">
        <v>28</v>
      </c>
      <c r="T194" s="93"/>
      <c r="U194" s="8">
        <v>2001</v>
      </c>
      <c r="V194" s="8">
        <v>1990</v>
      </c>
      <c r="W194" s="8">
        <f>4052-U194</f>
        <v>2051</v>
      </c>
      <c r="X194" s="8">
        <f>4052-V194</f>
        <v>2062</v>
      </c>
      <c r="Y194" s="9">
        <f t="shared" si="49"/>
        <v>4052</v>
      </c>
      <c r="Z194" s="8">
        <f t="shared" si="50"/>
        <v>4052</v>
      </c>
      <c r="AA194" s="51"/>
      <c r="AK194" s="54"/>
      <c r="AT194" s="54"/>
      <c r="BL194" s="57"/>
      <c r="BM194" s="57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</row>
    <row r="195" spans="1:83" ht="14.25" customHeight="1">
      <c r="A195" s="49"/>
      <c r="B195" s="50"/>
      <c r="C195" s="3"/>
      <c r="D195" s="3"/>
      <c r="E195" s="8"/>
      <c r="F195" s="8"/>
      <c r="G195" s="3"/>
      <c r="H195" s="3"/>
      <c r="I195" s="49"/>
      <c r="J195" s="49"/>
      <c r="K195" s="50"/>
      <c r="L195" s="3"/>
      <c r="M195" s="3"/>
      <c r="N195" s="8"/>
      <c r="O195" s="8"/>
      <c r="P195" s="3"/>
      <c r="Q195" s="3"/>
      <c r="R195" s="60"/>
      <c r="S195" s="49"/>
      <c r="T195" s="50"/>
      <c r="U195" s="3"/>
      <c r="V195" s="3"/>
      <c r="W195" s="8"/>
      <c r="X195" s="8"/>
      <c r="Y195" s="3"/>
      <c r="Z195" s="3"/>
      <c r="AA195" s="49"/>
      <c r="AK195" s="60"/>
      <c r="AT195" s="60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</row>
    <row r="196" spans="1:83" ht="14.25" customHeight="1">
      <c r="A196" s="93" t="s">
        <v>29</v>
      </c>
      <c r="B196" s="93"/>
      <c r="C196" s="8">
        <v>2</v>
      </c>
      <c r="D196" s="8">
        <v>2</v>
      </c>
      <c r="E196" s="8">
        <v>8</v>
      </c>
      <c r="F196" s="8">
        <v>8</v>
      </c>
      <c r="G196" s="9">
        <f t="shared" ref="G196:G200" si="51">C196+E196</f>
        <v>10</v>
      </c>
      <c r="H196" s="8">
        <f t="shared" ref="H196:H200" si="52">D196+F196</f>
        <v>10</v>
      </c>
      <c r="I196" s="51"/>
      <c r="J196" s="93" t="s">
        <v>29</v>
      </c>
      <c r="K196" s="93"/>
      <c r="L196" s="8">
        <v>96</v>
      </c>
      <c r="M196" s="8">
        <v>108</v>
      </c>
      <c r="N196" s="8">
        <f>225-96</f>
        <v>129</v>
      </c>
      <c r="O196" s="8">
        <f>241-M196</f>
        <v>133</v>
      </c>
      <c r="P196" s="9">
        <f t="shared" ref="P196:P200" si="53">L196+N196</f>
        <v>225</v>
      </c>
      <c r="Q196" s="8">
        <f t="shared" ref="Q196:Q200" si="54">M196+O196</f>
        <v>241</v>
      </c>
      <c r="R196" s="60"/>
      <c r="S196" s="93" t="s">
        <v>29</v>
      </c>
      <c r="T196" s="93"/>
      <c r="U196" s="8">
        <v>1988</v>
      </c>
      <c r="V196" s="8">
        <v>1984</v>
      </c>
      <c r="W196" s="8">
        <f>4282-U196</f>
        <v>2294</v>
      </c>
      <c r="X196" s="8">
        <f>4473-V196</f>
        <v>2489</v>
      </c>
      <c r="Y196" s="9">
        <f t="shared" ref="Y196:Y200" si="55">U196+W196</f>
        <v>4282</v>
      </c>
      <c r="Z196" s="8">
        <f t="shared" ref="Z196:Z200" si="56">V196+X196</f>
        <v>4473</v>
      </c>
      <c r="AA196" s="51"/>
      <c r="AK196" s="60"/>
      <c r="AT196" s="60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</row>
    <row r="197" spans="1:83" ht="14.25" customHeight="1">
      <c r="A197" s="49"/>
      <c r="B197" s="50"/>
      <c r="C197" s="3"/>
      <c r="D197" s="3"/>
      <c r="E197" s="8"/>
      <c r="F197" s="8"/>
      <c r="G197" s="3"/>
      <c r="H197" s="3"/>
      <c r="I197" s="49"/>
      <c r="J197" s="49"/>
      <c r="K197" s="50"/>
      <c r="L197" s="3"/>
      <c r="M197" s="3"/>
      <c r="N197" s="8"/>
      <c r="O197" s="8"/>
      <c r="P197" s="3"/>
      <c r="Q197" s="3"/>
      <c r="R197" s="61"/>
      <c r="S197" s="49"/>
      <c r="T197" s="50"/>
      <c r="U197" s="3"/>
      <c r="V197" s="3"/>
      <c r="W197" s="8"/>
      <c r="X197" s="8"/>
      <c r="Y197" s="3"/>
      <c r="Z197" s="3"/>
      <c r="AA197" s="49"/>
      <c r="AK197" s="61"/>
      <c r="AT197" s="61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</row>
    <row r="198" spans="1:83" ht="14.25" customHeight="1">
      <c r="A198" s="93" t="s">
        <v>30</v>
      </c>
      <c r="B198" s="93"/>
      <c r="C198" s="8">
        <v>2</v>
      </c>
      <c r="D198" s="8">
        <v>2</v>
      </c>
      <c r="E198" s="8">
        <v>8</v>
      </c>
      <c r="F198" s="8">
        <v>8</v>
      </c>
      <c r="G198" s="9">
        <f t="shared" si="51"/>
        <v>10</v>
      </c>
      <c r="H198" s="8">
        <f t="shared" si="52"/>
        <v>10</v>
      </c>
      <c r="I198" s="51"/>
      <c r="J198" s="93" t="s">
        <v>30</v>
      </c>
      <c r="K198" s="93"/>
      <c r="L198" s="8">
        <v>94</v>
      </c>
      <c r="M198" s="8">
        <v>94</v>
      </c>
      <c r="N198" s="8">
        <f>243-94</f>
        <v>149</v>
      </c>
      <c r="O198" s="8">
        <f>243-M198</f>
        <v>149</v>
      </c>
      <c r="P198" s="9">
        <f t="shared" si="53"/>
        <v>243</v>
      </c>
      <c r="Q198" s="8">
        <f t="shared" si="54"/>
        <v>243</v>
      </c>
      <c r="R198" s="49"/>
      <c r="S198" s="93" t="s">
        <v>30</v>
      </c>
      <c r="T198" s="93"/>
      <c r="U198" s="8">
        <v>1003</v>
      </c>
      <c r="V198" s="8">
        <v>1894</v>
      </c>
      <c r="W198" s="8">
        <f>4492-U198</f>
        <v>3489</v>
      </c>
      <c r="X198" s="8">
        <f>4584-V198</f>
        <v>2690</v>
      </c>
      <c r="Y198" s="9">
        <f t="shared" si="55"/>
        <v>4492</v>
      </c>
      <c r="Z198" s="8">
        <f t="shared" si="56"/>
        <v>4584</v>
      </c>
      <c r="AA198" s="51"/>
      <c r="AK198" s="49"/>
      <c r="AT198" s="49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</row>
    <row r="199" spans="1:83" ht="14.25" customHeight="1">
      <c r="A199" s="49"/>
      <c r="B199" s="50"/>
      <c r="C199" s="3"/>
      <c r="D199" s="3"/>
      <c r="E199" s="8"/>
      <c r="F199" s="8"/>
      <c r="G199" s="3"/>
      <c r="H199" s="3"/>
      <c r="I199" s="49"/>
      <c r="J199" s="49"/>
      <c r="K199" s="50"/>
      <c r="L199" s="3"/>
      <c r="M199" s="3"/>
      <c r="N199" s="8"/>
      <c r="O199" s="8"/>
      <c r="P199" s="3"/>
      <c r="Q199" s="3"/>
      <c r="R199" s="51"/>
      <c r="S199" s="49"/>
      <c r="T199" s="50"/>
      <c r="U199" s="3"/>
      <c r="V199" s="3"/>
      <c r="W199" s="8"/>
      <c r="X199" s="8"/>
      <c r="Y199" s="3"/>
      <c r="Z199" s="3"/>
      <c r="AA199" s="49"/>
      <c r="AK199" s="51"/>
      <c r="AT199" s="51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</row>
    <row r="200" spans="1:83" ht="14.25" customHeight="1">
      <c r="A200" s="93" t="s">
        <v>31</v>
      </c>
      <c r="B200" s="93"/>
      <c r="C200" s="8">
        <v>2</v>
      </c>
      <c r="D200" s="8">
        <v>2</v>
      </c>
      <c r="E200" s="8">
        <v>6</v>
      </c>
      <c r="F200" s="8">
        <v>6</v>
      </c>
      <c r="G200" s="9">
        <f t="shared" si="51"/>
        <v>8</v>
      </c>
      <c r="H200" s="8">
        <f t="shared" si="52"/>
        <v>8</v>
      </c>
      <c r="I200" s="51"/>
      <c r="J200" s="93" t="s">
        <v>31</v>
      </c>
      <c r="K200" s="93"/>
      <c r="L200" s="8">
        <v>88</v>
      </c>
      <c r="M200" s="8">
        <v>94</v>
      </c>
      <c r="N200" s="8">
        <f>219-88</f>
        <v>131</v>
      </c>
      <c r="O200" s="8">
        <f>221-M200</f>
        <v>127</v>
      </c>
      <c r="P200" s="9">
        <f t="shared" si="53"/>
        <v>219</v>
      </c>
      <c r="Q200" s="8">
        <f t="shared" si="54"/>
        <v>221</v>
      </c>
      <c r="R200" s="49"/>
      <c r="S200" s="93" t="s">
        <v>31</v>
      </c>
      <c r="T200" s="93"/>
      <c r="U200" s="8">
        <v>2016</v>
      </c>
      <c r="V200" s="8">
        <v>2037</v>
      </c>
      <c r="W200" s="8">
        <f>3552-U200</f>
        <v>1536</v>
      </c>
      <c r="X200" s="8">
        <f>3538-V200</f>
        <v>1501</v>
      </c>
      <c r="Y200" s="9">
        <f t="shared" si="55"/>
        <v>3552</v>
      </c>
      <c r="Z200" s="8">
        <f t="shared" si="56"/>
        <v>3538</v>
      </c>
      <c r="AA200" s="51"/>
      <c r="AK200" s="49"/>
      <c r="AT200" s="49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</row>
    <row r="201" spans="1:83" ht="14.25" customHeight="1">
      <c r="A201" s="49"/>
      <c r="B201" s="50"/>
      <c r="C201" s="3"/>
      <c r="D201" s="3"/>
      <c r="E201" s="3"/>
      <c r="F201" s="8"/>
      <c r="G201" s="3"/>
      <c r="H201" s="3"/>
      <c r="I201" s="49"/>
      <c r="J201" s="49"/>
      <c r="K201" s="50"/>
      <c r="L201" s="3"/>
      <c r="M201" s="3"/>
      <c r="N201" s="3"/>
      <c r="O201" s="8"/>
      <c r="P201" s="3"/>
      <c r="Q201" s="3"/>
      <c r="R201" s="51"/>
      <c r="S201" s="49"/>
      <c r="T201" s="50"/>
      <c r="U201" s="3"/>
      <c r="V201" s="3"/>
      <c r="W201" s="3"/>
      <c r="X201" s="8"/>
      <c r="Y201" s="3"/>
      <c r="Z201" s="3"/>
      <c r="AA201" s="49"/>
      <c r="AK201" s="51"/>
      <c r="AT201" s="51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</row>
    <row r="202" spans="1:83" ht="14.25" customHeight="1">
      <c r="A202" s="98" t="s">
        <v>32</v>
      </c>
      <c r="B202" s="87"/>
      <c r="C202" s="6">
        <f t="shared" ref="C202:H202" si="57">SUM(C190:C200)</f>
        <v>10</v>
      </c>
      <c r="D202" s="6">
        <f t="shared" si="57"/>
        <v>10</v>
      </c>
      <c r="E202" s="6">
        <f t="shared" si="57"/>
        <v>44</v>
      </c>
      <c r="F202" s="6">
        <f t="shared" si="57"/>
        <v>44</v>
      </c>
      <c r="G202" s="6">
        <f t="shared" si="57"/>
        <v>54</v>
      </c>
      <c r="H202" s="6">
        <f t="shared" si="57"/>
        <v>54</v>
      </c>
      <c r="I202" s="59"/>
      <c r="J202" s="98" t="s">
        <v>32</v>
      </c>
      <c r="K202" s="87"/>
      <c r="L202" s="6">
        <f t="shared" ref="L202:Q202" si="58">SUM(L190:L200)</f>
        <v>471</v>
      </c>
      <c r="M202" s="6">
        <f t="shared" si="58"/>
        <v>508</v>
      </c>
      <c r="N202" s="6">
        <f t="shared" si="58"/>
        <v>702</v>
      </c>
      <c r="O202" s="6">
        <f t="shared" si="58"/>
        <v>715</v>
      </c>
      <c r="P202" s="6">
        <f t="shared" si="58"/>
        <v>1173</v>
      </c>
      <c r="Q202" s="6">
        <f t="shared" si="58"/>
        <v>1223</v>
      </c>
      <c r="R202" s="49"/>
      <c r="S202" s="98" t="s">
        <v>32</v>
      </c>
      <c r="T202" s="87"/>
      <c r="U202" s="6">
        <f t="shared" ref="U202:Z202" si="59">SUM(U190:U200)</f>
        <v>8920</v>
      </c>
      <c r="V202" s="6">
        <f>SUM(V190:V200)</f>
        <v>9801</v>
      </c>
      <c r="W202" s="6">
        <f t="shared" si="59"/>
        <v>11657</v>
      </c>
      <c r="X202" s="6">
        <f t="shared" si="59"/>
        <v>11178</v>
      </c>
      <c r="Y202" s="6">
        <f t="shared" si="59"/>
        <v>20555</v>
      </c>
      <c r="Z202" s="6">
        <f t="shared" si="59"/>
        <v>20979</v>
      </c>
      <c r="AA202" s="59"/>
      <c r="AK202" s="49"/>
      <c r="AT202" s="49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</row>
    <row r="203" spans="1:83" ht="14.25" customHeight="1"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K203" s="51"/>
      <c r="AT203" s="51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</row>
    <row r="204" spans="1:83" ht="14.25" customHeight="1">
      <c r="A204" s="11"/>
      <c r="B204" s="11"/>
      <c r="C204" s="34"/>
      <c r="D204" s="34"/>
      <c r="E204" s="34"/>
      <c r="F204" s="34"/>
      <c r="G204" s="34"/>
      <c r="H204" s="34"/>
      <c r="I204" s="11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</row>
    <row r="205" spans="1:83" ht="14.25" customHeight="1">
      <c r="A205" s="11"/>
      <c r="B205" s="11"/>
      <c r="C205" s="34"/>
      <c r="D205" s="34"/>
      <c r="E205" s="34"/>
      <c r="F205" s="34"/>
      <c r="G205" s="34"/>
      <c r="H205" s="34"/>
      <c r="I205" s="11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</row>
    <row r="206" spans="1:83" ht="14.25" customHeight="1">
      <c r="A206" s="11"/>
      <c r="B206" s="11"/>
      <c r="C206" s="34"/>
      <c r="D206" s="34"/>
      <c r="E206" s="34"/>
      <c r="F206" s="34"/>
      <c r="G206" s="34"/>
      <c r="H206" s="34"/>
      <c r="I206" s="11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</row>
    <row r="207" spans="1:83" ht="14.25" customHeight="1">
      <c r="A207" s="17" t="s">
        <v>3</v>
      </c>
      <c r="B207" s="110" t="s">
        <v>65</v>
      </c>
      <c r="C207" s="99" t="s">
        <v>69</v>
      </c>
      <c r="D207" s="99"/>
      <c r="E207" s="99"/>
      <c r="F207" s="99"/>
      <c r="G207" s="99"/>
      <c r="H207" s="99"/>
      <c r="I207" s="14"/>
      <c r="J207" s="41"/>
      <c r="K207" s="41"/>
      <c r="L207" s="41"/>
      <c r="M207" s="41"/>
      <c r="N207" s="41"/>
      <c r="O207" s="41"/>
      <c r="P207" s="41"/>
      <c r="Q207" s="41"/>
      <c r="R207" s="15"/>
      <c r="S207" s="15"/>
      <c r="T207" s="15"/>
      <c r="U207" s="15"/>
      <c r="V207" s="15"/>
      <c r="W207" s="15"/>
      <c r="X207" s="15"/>
      <c r="Y207" s="15"/>
      <c r="Z207" s="15"/>
      <c r="AA207" s="12"/>
      <c r="AB207" s="12"/>
      <c r="AC207" s="12"/>
      <c r="AD207" s="12"/>
      <c r="AE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</row>
    <row r="208" spans="1:83" ht="14.25" customHeight="1">
      <c r="A208" s="16" t="s">
        <v>6</v>
      </c>
      <c r="B208" s="110"/>
      <c r="C208" s="99"/>
      <c r="D208" s="99"/>
      <c r="E208" s="99"/>
      <c r="F208" s="99"/>
      <c r="G208" s="99"/>
      <c r="H208" s="99"/>
      <c r="I208" s="16"/>
      <c r="J208" s="41"/>
      <c r="K208" s="41"/>
      <c r="L208" s="41"/>
      <c r="M208" s="41"/>
      <c r="N208" s="41"/>
      <c r="O208" s="41"/>
      <c r="P208" s="41"/>
      <c r="Q208" s="41"/>
      <c r="R208" s="15"/>
      <c r="S208" s="15"/>
      <c r="T208" s="15"/>
      <c r="U208" s="15"/>
      <c r="V208" s="15"/>
      <c r="W208" s="15"/>
      <c r="X208" s="15"/>
      <c r="Y208" s="15"/>
      <c r="Z208" s="15"/>
      <c r="AA208" s="12"/>
      <c r="AB208" s="12"/>
      <c r="AC208" s="12"/>
      <c r="AD208" s="12"/>
      <c r="AE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</row>
    <row r="209" spans="1:83" ht="14.25" customHeight="1">
      <c r="A209" s="15"/>
      <c r="B209" s="15"/>
      <c r="C209" s="99"/>
      <c r="D209" s="99"/>
      <c r="E209" s="99"/>
      <c r="F209" s="99"/>
      <c r="G209" s="99"/>
      <c r="H209" s="99"/>
      <c r="I209" s="15"/>
      <c r="J209" s="41"/>
      <c r="K209" s="41"/>
      <c r="L209" s="41"/>
      <c r="M209" s="41"/>
      <c r="N209" s="41"/>
      <c r="O209" s="41"/>
      <c r="P209" s="41"/>
      <c r="Q209" s="41"/>
      <c r="R209" s="15"/>
      <c r="S209" s="15"/>
      <c r="T209" s="15"/>
      <c r="U209" s="15"/>
      <c r="V209" s="15"/>
      <c r="W209" s="15"/>
      <c r="X209" s="15"/>
      <c r="Y209" s="15"/>
      <c r="Z209" s="15"/>
      <c r="AA209" s="12"/>
      <c r="AB209" s="12"/>
      <c r="AC209" s="12"/>
      <c r="AD209" s="12"/>
      <c r="AE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</row>
    <row r="210" spans="1:83" ht="14.25" customHeight="1">
      <c r="A210" s="15"/>
      <c r="B210" s="15"/>
      <c r="C210" s="100" t="s">
        <v>70</v>
      </c>
      <c r="D210" s="100"/>
      <c r="E210" s="100"/>
      <c r="F210" s="100"/>
      <c r="G210" s="100"/>
      <c r="H210" s="100"/>
      <c r="I210" s="15"/>
      <c r="J210" s="41"/>
      <c r="K210" s="41"/>
      <c r="L210" s="41"/>
      <c r="M210" s="41"/>
      <c r="N210" s="41"/>
      <c r="O210" s="41"/>
      <c r="P210" s="41"/>
      <c r="Q210" s="41"/>
      <c r="R210" s="15"/>
      <c r="S210" s="15"/>
      <c r="T210" s="15"/>
      <c r="U210" s="15"/>
      <c r="V210" s="15"/>
      <c r="W210" s="15"/>
      <c r="X210" s="15"/>
      <c r="Y210" s="15"/>
      <c r="Z210" s="15"/>
      <c r="AA210" s="12"/>
      <c r="AB210" s="12"/>
      <c r="AC210" s="12"/>
      <c r="AD210" s="12"/>
      <c r="AE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</row>
    <row r="211" spans="1:83" ht="14.25" customHeight="1">
      <c r="A211" s="15"/>
      <c r="B211" s="15"/>
      <c r="C211" s="100"/>
      <c r="D211" s="100"/>
      <c r="E211" s="100"/>
      <c r="F211" s="100"/>
      <c r="G211" s="100"/>
      <c r="H211" s="100"/>
      <c r="I211" s="15"/>
      <c r="J211" s="41"/>
      <c r="K211" s="41"/>
      <c r="L211" s="41"/>
      <c r="M211" s="41"/>
      <c r="N211" s="41"/>
      <c r="O211" s="41"/>
      <c r="P211" s="41"/>
      <c r="Q211" s="41"/>
      <c r="R211" s="15"/>
      <c r="S211" s="15"/>
      <c r="T211" s="15"/>
      <c r="U211" s="15"/>
      <c r="V211" s="15"/>
      <c r="W211" s="15"/>
      <c r="X211" s="15"/>
      <c r="Y211" s="15"/>
      <c r="Z211" s="15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</row>
    <row r="212" spans="1:83" ht="14.25" customHeight="1">
      <c r="A212" s="15"/>
      <c r="B212" s="15"/>
      <c r="C212" s="100"/>
      <c r="D212" s="100"/>
      <c r="E212" s="100"/>
      <c r="F212" s="100"/>
      <c r="G212" s="100"/>
      <c r="H212" s="100"/>
      <c r="I212" s="15"/>
      <c r="J212" s="24" t="s">
        <v>68</v>
      </c>
      <c r="K212" s="24"/>
      <c r="L212" s="24"/>
      <c r="M212" s="24"/>
      <c r="N212" s="24"/>
      <c r="O212" s="24"/>
      <c r="P212" s="24"/>
      <c r="Q212" s="24"/>
      <c r="R212" s="15"/>
      <c r="S212" s="24" t="s">
        <v>68</v>
      </c>
      <c r="T212" s="24"/>
      <c r="U212" s="24"/>
      <c r="V212" s="24"/>
      <c r="W212" s="24"/>
      <c r="X212" s="24"/>
      <c r="Y212" s="24"/>
      <c r="Z212" s="24"/>
      <c r="AA212" s="49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</row>
    <row r="213" spans="1:83" ht="14.2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24"/>
      <c r="K213" s="24"/>
      <c r="L213" s="24"/>
      <c r="M213" s="24"/>
      <c r="N213" s="24"/>
      <c r="O213" s="24"/>
      <c r="P213" s="24"/>
      <c r="Q213" s="24"/>
      <c r="R213" s="15"/>
      <c r="S213" s="24"/>
      <c r="T213" s="24"/>
      <c r="U213" s="24"/>
      <c r="V213" s="24"/>
      <c r="W213" s="24"/>
      <c r="X213" s="24"/>
      <c r="Y213" s="24"/>
      <c r="Z213" s="24"/>
      <c r="AA213" s="49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43"/>
      <c r="BM213" s="43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</row>
    <row r="214" spans="1:83" ht="14.25" customHeight="1">
      <c r="A214" s="101" t="s">
        <v>9</v>
      </c>
      <c r="B214" s="87"/>
      <c r="C214" s="112" t="s">
        <v>10</v>
      </c>
      <c r="D214" s="78"/>
      <c r="E214" s="78"/>
      <c r="F214" s="78"/>
      <c r="G214" s="78"/>
      <c r="H214" s="78"/>
      <c r="I214" s="20"/>
      <c r="J214" s="101" t="s">
        <v>9</v>
      </c>
      <c r="K214" s="87"/>
      <c r="L214" s="112" t="s">
        <v>55</v>
      </c>
      <c r="M214" s="78"/>
      <c r="N214" s="78"/>
      <c r="O214" s="78"/>
      <c r="P214" s="78"/>
      <c r="Q214" s="78"/>
      <c r="R214" s="15"/>
      <c r="S214" s="101" t="s">
        <v>9</v>
      </c>
      <c r="T214" s="87"/>
      <c r="U214" s="112" t="s">
        <v>56</v>
      </c>
      <c r="V214" s="78"/>
      <c r="W214" s="78"/>
      <c r="X214" s="78"/>
      <c r="Y214" s="78"/>
      <c r="Z214" s="78"/>
      <c r="AA214" s="54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</row>
    <row r="215" spans="1:83" ht="14.25" customHeight="1">
      <c r="A215" s="87"/>
      <c r="B215" s="101"/>
      <c r="C215" s="97" t="s">
        <v>13</v>
      </c>
      <c r="D215" s="87"/>
      <c r="E215" s="97" t="s">
        <v>14</v>
      </c>
      <c r="F215" s="87"/>
      <c r="G215" s="97" t="s">
        <v>15</v>
      </c>
      <c r="H215" s="87"/>
      <c r="I215" s="20"/>
      <c r="J215" s="87"/>
      <c r="K215" s="101"/>
      <c r="L215" s="97" t="s">
        <v>13</v>
      </c>
      <c r="M215" s="87"/>
      <c r="N215" s="97" t="s">
        <v>14</v>
      </c>
      <c r="O215" s="87"/>
      <c r="P215" s="97" t="s">
        <v>15</v>
      </c>
      <c r="Q215" s="87"/>
      <c r="R215" s="15"/>
      <c r="S215" s="87"/>
      <c r="T215" s="101"/>
      <c r="U215" s="97" t="s">
        <v>13</v>
      </c>
      <c r="V215" s="87"/>
      <c r="W215" s="97" t="s">
        <v>14</v>
      </c>
      <c r="X215" s="87"/>
      <c r="Y215" s="97" t="s">
        <v>15</v>
      </c>
      <c r="Z215" s="87"/>
      <c r="AA215" s="54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</row>
    <row r="216" spans="1:83" ht="14.25" customHeight="1">
      <c r="A216" s="111" t="s">
        <v>16</v>
      </c>
      <c r="B216" s="87"/>
      <c r="C216" s="87"/>
      <c r="D216" s="97"/>
      <c r="E216" s="87"/>
      <c r="F216" s="97"/>
      <c r="G216" s="87"/>
      <c r="H216" s="97"/>
      <c r="I216" s="22"/>
      <c r="J216" s="111" t="s">
        <v>16</v>
      </c>
      <c r="K216" s="87"/>
      <c r="L216" s="87"/>
      <c r="M216" s="97"/>
      <c r="N216" s="87"/>
      <c r="O216" s="97"/>
      <c r="P216" s="87"/>
      <c r="Q216" s="97"/>
      <c r="R216" s="15"/>
      <c r="S216" s="111" t="s">
        <v>16</v>
      </c>
      <c r="T216" s="87"/>
      <c r="U216" s="87"/>
      <c r="V216" s="97"/>
      <c r="W216" s="87"/>
      <c r="X216" s="97"/>
      <c r="Y216" s="87"/>
      <c r="Z216" s="97"/>
      <c r="AA216" s="60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</row>
    <row r="217" spans="1:83" ht="14.25" customHeight="1">
      <c r="A217" s="87"/>
      <c r="B217" s="111"/>
      <c r="C217" s="21" t="s">
        <v>38</v>
      </c>
      <c r="D217" s="21" t="s">
        <v>17</v>
      </c>
      <c r="E217" s="21" t="s">
        <v>38</v>
      </c>
      <c r="F217" s="21" t="s">
        <v>17</v>
      </c>
      <c r="G217" s="21" t="s">
        <v>38</v>
      </c>
      <c r="H217" s="21" t="s">
        <v>17</v>
      </c>
      <c r="I217" s="22"/>
      <c r="J217" s="87"/>
      <c r="K217" s="111"/>
      <c r="L217" s="21" t="s">
        <v>38</v>
      </c>
      <c r="M217" s="21" t="s">
        <v>17</v>
      </c>
      <c r="N217" s="21" t="s">
        <v>38</v>
      </c>
      <c r="O217" s="21" t="s">
        <v>17</v>
      </c>
      <c r="P217" s="21" t="s">
        <v>38</v>
      </c>
      <c r="Q217" s="21" t="s">
        <v>17</v>
      </c>
      <c r="R217" s="15"/>
      <c r="S217" s="87"/>
      <c r="T217" s="111"/>
      <c r="U217" s="21" t="s">
        <v>38</v>
      </c>
      <c r="V217" s="21" t="s">
        <v>17</v>
      </c>
      <c r="W217" s="21" t="s">
        <v>38</v>
      </c>
      <c r="X217" s="21" t="s">
        <v>17</v>
      </c>
      <c r="Y217" s="21" t="s">
        <v>38</v>
      </c>
      <c r="Z217" s="21" t="s">
        <v>17</v>
      </c>
      <c r="AA217" s="60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</row>
    <row r="218" spans="1:83" ht="14.25" customHeight="1">
      <c r="A218" s="86" t="s">
        <v>19</v>
      </c>
      <c r="B218" s="87"/>
      <c r="C218" s="72" t="s">
        <v>20</v>
      </c>
      <c r="D218" s="72" t="s">
        <v>21</v>
      </c>
      <c r="E218" s="73" t="s">
        <v>22</v>
      </c>
      <c r="F218" s="72" t="s">
        <v>23</v>
      </c>
      <c r="G218" s="72" t="s">
        <v>24</v>
      </c>
      <c r="H218" s="72" t="s">
        <v>25</v>
      </c>
      <c r="I218" s="23"/>
      <c r="J218" s="86" t="s">
        <v>19</v>
      </c>
      <c r="K218" s="87"/>
      <c r="L218" s="72" t="s">
        <v>39</v>
      </c>
      <c r="M218" s="72" t="s">
        <v>40</v>
      </c>
      <c r="N218" s="72" t="s">
        <v>41</v>
      </c>
      <c r="O218" s="72" t="s">
        <v>42</v>
      </c>
      <c r="P218" s="72" t="s">
        <v>43</v>
      </c>
      <c r="Q218" s="72" t="s">
        <v>44</v>
      </c>
      <c r="R218" s="15"/>
      <c r="S218" s="86" t="s">
        <v>19</v>
      </c>
      <c r="T218" s="87"/>
      <c r="U218" s="72" t="s">
        <v>45</v>
      </c>
      <c r="V218" s="72" t="s">
        <v>46</v>
      </c>
      <c r="W218" s="72" t="s">
        <v>47</v>
      </c>
      <c r="X218" s="72" t="s">
        <v>48</v>
      </c>
      <c r="Y218" s="72" t="s">
        <v>49</v>
      </c>
      <c r="Z218" s="72" t="s">
        <v>50</v>
      </c>
      <c r="AA218" s="61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</row>
    <row r="219" spans="1:83" ht="14.25" customHeight="1">
      <c r="A219" s="24"/>
      <c r="B219" s="25"/>
      <c r="C219" s="52"/>
      <c r="D219" s="26"/>
      <c r="E219" s="52"/>
      <c r="F219" s="26"/>
      <c r="G219" s="52"/>
      <c r="H219" s="26"/>
      <c r="I219" s="24"/>
      <c r="J219" s="24"/>
      <c r="K219" s="25"/>
      <c r="L219" s="52"/>
      <c r="M219" s="26"/>
      <c r="N219" s="52"/>
      <c r="O219" s="26"/>
      <c r="P219" s="52"/>
      <c r="Q219" s="26"/>
      <c r="R219" s="15"/>
      <c r="S219" s="24"/>
      <c r="T219" s="25"/>
      <c r="U219" s="52"/>
      <c r="V219" s="26"/>
      <c r="W219" s="52"/>
      <c r="X219" s="26"/>
      <c r="Y219" s="52"/>
      <c r="Z219" s="26"/>
      <c r="AA219" s="49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</row>
    <row r="220" spans="1:83" ht="14.25" customHeight="1">
      <c r="A220" s="88" t="s">
        <v>26</v>
      </c>
      <c r="B220" s="88"/>
      <c r="C220" s="26">
        <v>1</v>
      </c>
      <c r="D220" s="26">
        <v>1</v>
      </c>
      <c r="E220" s="26">
        <v>10</v>
      </c>
      <c r="F220" s="26">
        <v>10</v>
      </c>
      <c r="G220" s="26">
        <v>11</v>
      </c>
      <c r="H220" s="26">
        <v>11</v>
      </c>
      <c r="I220" s="27"/>
      <c r="J220" s="88" t="s">
        <v>26</v>
      </c>
      <c r="K220" s="88"/>
      <c r="L220" s="28">
        <v>102</v>
      </c>
      <c r="M220" s="26">
        <v>48</v>
      </c>
      <c r="N220" s="28">
        <v>172</v>
      </c>
      <c r="O220" s="26">
        <v>137</v>
      </c>
      <c r="P220" s="26">
        <v>274</v>
      </c>
      <c r="Q220" s="26">
        <v>185</v>
      </c>
      <c r="R220" s="15"/>
      <c r="S220" s="88" t="s">
        <v>26</v>
      </c>
      <c r="T220" s="88"/>
      <c r="U220" s="28">
        <v>963</v>
      </c>
      <c r="V220" s="26"/>
      <c r="W220" s="28">
        <v>1130</v>
      </c>
      <c r="X220" s="26"/>
      <c r="Y220" s="26">
        <v>2093</v>
      </c>
      <c r="Z220" s="26">
        <v>0</v>
      </c>
      <c r="AA220" s="51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</row>
    <row r="221" spans="1:83" ht="14.25" customHeight="1">
      <c r="A221" s="24"/>
      <c r="B221" s="25"/>
      <c r="C221" s="52"/>
      <c r="D221" s="26"/>
      <c r="E221" s="52"/>
      <c r="F221" s="52"/>
      <c r="G221" s="52"/>
      <c r="H221" s="26"/>
      <c r="I221" s="24"/>
      <c r="J221" s="24"/>
      <c r="K221" s="25"/>
      <c r="L221" s="52"/>
      <c r="M221" s="26"/>
      <c r="N221" s="52"/>
      <c r="O221" s="26"/>
      <c r="P221" s="52"/>
      <c r="Q221" s="26"/>
      <c r="R221" s="24"/>
      <c r="S221" s="24"/>
      <c r="T221" s="25"/>
      <c r="U221" s="56"/>
      <c r="V221" s="26"/>
      <c r="W221" s="52"/>
      <c r="X221" s="26"/>
      <c r="Y221" s="52"/>
      <c r="Z221" s="26"/>
      <c r="AA221" s="49"/>
      <c r="AK221" s="49"/>
      <c r="AT221" s="49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</row>
    <row r="222" spans="1:83" ht="14.25" customHeight="1">
      <c r="A222" s="88" t="s">
        <v>27</v>
      </c>
      <c r="B222" s="88"/>
      <c r="C222" s="26">
        <v>1</v>
      </c>
      <c r="D222" s="26">
        <v>1</v>
      </c>
      <c r="E222" s="26">
        <v>7</v>
      </c>
      <c r="F222" s="26">
        <v>7</v>
      </c>
      <c r="G222" s="26">
        <v>8</v>
      </c>
      <c r="H222" s="26">
        <v>8</v>
      </c>
      <c r="I222" s="27"/>
      <c r="J222" s="88" t="s">
        <v>27</v>
      </c>
      <c r="K222" s="88"/>
      <c r="L222" s="28">
        <v>106</v>
      </c>
      <c r="M222" s="26">
        <v>53</v>
      </c>
      <c r="N222" s="28">
        <v>134</v>
      </c>
      <c r="O222" s="26">
        <v>67</v>
      </c>
      <c r="P222" s="26">
        <v>240</v>
      </c>
      <c r="Q222" s="26">
        <v>120</v>
      </c>
      <c r="R222" s="24"/>
      <c r="S222" s="88" t="s">
        <v>27</v>
      </c>
      <c r="T222" s="88"/>
      <c r="U222" s="26">
        <v>948</v>
      </c>
      <c r="V222" s="26"/>
      <c r="W222" s="28">
        <v>1164</v>
      </c>
      <c r="X222" s="26"/>
      <c r="Y222" s="26">
        <v>2112</v>
      </c>
      <c r="Z222" s="26">
        <v>0</v>
      </c>
      <c r="AA222" s="51"/>
      <c r="AK222" s="49"/>
      <c r="AT222" s="49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</row>
    <row r="223" spans="1:83" ht="14.25" customHeight="1">
      <c r="A223" s="24"/>
      <c r="B223" s="25"/>
      <c r="C223" s="52"/>
      <c r="D223" s="26"/>
      <c r="E223" s="52"/>
      <c r="F223" s="52"/>
      <c r="G223" s="52"/>
      <c r="H223" s="26"/>
      <c r="I223" s="24"/>
      <c r="J223" s="24"/>
      <c r="K223" s="25"/>
      <c r="L223" s="52"/>
      <c r="M223" s="26"/>
      <c r="N223" s="52"/>
      <c r="O223" s="26"/>
      <c r="P223" s="52"/>
      <c r="Q223" s="26"/>
      <c r="R223" s="20"/>
      <c r="S223" s="24"/>
      <c r="T223" s="25"/>
      <c r="U223" s="26"/>
      <c r="V223" s="26"/>
      <c r="W223" s="52"/>
      <c r="X223" s="26"/>
      <c r="Y223" s="52"/>
      <c r="Z223" s="26"/>
      <c r="AA223" s="49"/>
      <c r="AK223" s="54"/>
      <c r="AT223" s="54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</row>
    <row r="224" spans="1:83" ht="14.25" customHeight="1">
      <c r="A224" s="88" t="s">
        <v>28</v>
      </c>
      <c r="B224" s="88"/>
      <c r="C224" s="26">
        <v>2</v>
      </c>
      <c r="D224" s="26">
        <v>2</v>
      </c>
      <c r="E224" s="26">
        <v>5</v>
      </c>
      <c r="F224" s="26">
        <v>5</v>
      </c>
      <c r="G224" s="26">
        <v>7</v>
      </c>
      <c r="H224" s="26">
        <v>7</v>
      </c>
      <c r="I224" s="27"/>
      <c r="J224" s="88" t="s">
        <v>28</v>
      </c>
      <c r="K224" s="88"/>
      <c r="L224" s="28">
        <v>190</v>
      </c>
      <c r="M224" s="26">
        <v>97</v>
      </c>
      <c r="N224" s="28">
        <v>258</v>
      </c>
      <c r="O224" s="26">
        <v>131</v>
      </c>
      <c r="P224" s="26">
        <v>448</v>
      </c>
      <c r="Q224" s="26">
        <v>228</v>
      </c>
      <c r="R224" s="20"/>
      <c r="S224" s="88" t="s">
        <v>28</v>
      </c>
      <c r="T224" s="88"/>
      <c r="U224" s="28">
        <v>2020</v>
      </c>
      <c r="V224" s="26"/>
      <c r="W224" s="28">
        <v>1955</v>
      </c>
      <c r="X224" s="26"/>
      <c r="Y224" s="26">
        <v>3975</v>
      </c>
      <c r="Z224" s="26">
        <v>0</v>
      </c>
      <c r="AA224" s="51"/>
      <c r="AK224" s="54"/>
      <c r="AT224" s="54"/>
      <c r="BL224" s="57"/>
      <c r="BM224" s="57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</row>
    <row r="225" spans="1:83" ht="14.25" customHeight="1">
      <c r="A225" s="24"/>
      <c r="B225" s="25"/>
      <c r="C225" s="52"/>
      <c r="D225" s="26"/>
      <c r="E225" s="52"/>
      <c r="F225" s="52"/>
      <c r="G225" s="52"/>
      <c r="H225" s="26"/>
      <c r="I225" s="24"/>
      <c r="J225" s="24"/>
      <c r="K225" s="25"/>
      <c r="L225" s="52"/>
      <c r="M225" s="26"/>
      <c r="N225" s="52"/>
      <c r="O225" s="26"/>
      <c r="P225" s="52"/>
      <c r="Q225" s="26"/>
      <c r="R225" s="22"/>
      <c r="S225" s="24"/>
      <c r="T225" s="25"/>
      <c r="U225" s="26"/>
      <c r="V225" s="26"/>
      <c r="W225" s="52"/>
      <c r="X225" s="26"/>
      <c r="Y225" s="52"/>
      <c r="Z225" s="26"/>
      <c r="AA225" s="49"/>
      <c r="AK225" s="60"/>
      <c r="AT225" s="60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</row>
    <row r="226" spans="1:83" ht="14.25" customHeight="1">
      <c r="A226" s="88" t="s">
        <v>29</v>
      </c>
      <c r="B226" s="88"/>
      <c r="C226" s="26">
        <v>2</v>
      </c>
      <c r="D226" s="26">
        <v>2</v>
      </c>
      <c r="E226" s="26">
        <v>9</v>
      </c>
      <c r="F226" s="26">
        <v>9</v>
      </c>
      <c r="G226" s="26">
        <v>11</v>
      </c>
      <c r="H226" s="26">
        <v>11</v>
      </c>
      <c r="I226" s="27"/>
      <c r="J226" s="88" t="s">
        <v>29</v>
      </c>
      <c r="K226" s="88"/>
      <c r="L226" s="28">
        <v>194</v>
      </c>
      <c r="M226" s="26">
        <v>96</v>
      </c>
      <c r="N226" s="28">
        <v>234</v>
      </c>
      <c r="O226" s="26">
        <v>130</v>
      </c>
      <c r="P226" s="26">
        <v>428</v>
      </c>
      <c r="Q226" s="26">
        <v>226</v>
      </c>
      <c r="R226" s="22"/>
      <c r="S226" s="88" t="s">
        <v>29</v>
      </c>
      <c r="T226" s="88"/>
      <c r="U226" s="28">
        <v>1991</v>
      </c>
      <c r="V226" s="26"/>
      <c r="W226" s="28">
        <v>2306</v>
      </c>
      <c r="X226" s="26"/>
      <c r="Y226" s="26">
        <v>4297</v>
      </c>
      <c r="Z226" s="26">
        <v>0</v>
      </c>
      <c r="AA226" s="51"/>
      <c r="AK226" s="60"/>
      <c r="AT226" s="60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</row>
    <row r="227" spans="1:83" ht="14.25" customHeight="1">
      <c r="A227" s="24"/>
      <c r="B227" s="25"/>
      <c r="C227" s="52"/>
      <c r="D227" s="26"/>
      <c r="E227" s="52"/>
      <c r="F227" s="52"/>
      <c r="G227" s="52"/>
      <c r="H227" s="26"/>
      <c r="I227" s="24"/>
      <c r="J227" s="24"/>
      <c r="K227" s="25"/>
      <c r="L227" s="52"/>
      <c r="M227" s="26"/>
      <c r="N227" s="52"/>
      <c r="O227" s="26"/>
      <c r="P227" s="52"/>
      <c r="Q227" s="26"/>
      <c r="R227" s="23"/>
      <c r="S227" s="24"/>
      <c r="T227" s="25"/>
      <c r="U227" s="26"/>
      <c r="V227" s="26"/>
      <c r="W227" s="52"/>
      <c r="X227" s="26"/>
      <c r="Y227" s="52"/>
      <c r="Z227" s="26"/>
      <c r="AA227" s="49"/>
      <c r="AK227" s="61"/>
      <c r="AT227" s="61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</row>
    <row r="228" spans="1:83" ht="14.25" customHeight="1">
      <c r="A228" s="88" t="s">
        <v>30</v>
      </c>
      <c r="B228" s="88"/>
      <c r="C228" s="26">
        <v>2</v>
      </c>
      <c r="D228" s="26">
        <v>2</v>
      </c>
      <c r="E228" s="26">
        <v>8</v>
      </c>
      <c r="F228" s="26">
        <v>8</v>
      </c>
      <c r="G228" s="26">
        <v>10</v>
      </c>
      <c r="H228" s="26">
        <v>10</v>
      </c>
      <c r="I228" s="27"/>
      <c r="J228" s="88" t="s">
        <v>30</v>
      </c>
      <c r="K228" s="88"/>
      <c r="L228" s="28">
        <v>184</v>
      </c>
      <c r="M228" s="26">
        <v>93</v>
      </c>
      <c r="N228" s="28">
        <v>304</v>
      </c>
      <c r="O228" s="26">
        <v>148</v>
      </c>
      <c r="P228" s="26">
        <v>488</v>
      </c>
      <c r="Q228" s="26">
        <v>241</v>
      </c>
      <c r="R228" s="24"/>
      <c r="S228" s="88" t="s">
        <v>30</v>
      </c>
      <c r="T228" s="88"/>
      <c r="U228" s="28">
        <v>1898</v>
      </c>
      <c r="V228" s="26"/>
      <c r="W228" s="28">
        <v>2564</v>
      </c>
      <c r="X228" s="26"/>
      <c r="Y228" s="26">
        <v>4462</v>
      </c>
      <c r="Z228" s="26">
        <v>0</v>
      </c>
      <c r="AA228" s="51"/>
      <c r="AK228" s="49"/>
      <c r="AT228" s="49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</row>
    <row r="229" spans="1:83" ht="14.25" customHeight="1">
      <c r="A229" s="24"/>
      <c r="B229" s="25"/>
      <c r="C229" s="52"/>
      <c r="D229" s="26"/>
      <c r="E229" s="52"/>
      <c r="F229" s="52"/>
      <c r="G229" s="52"/>
      <c r="H229" s="26"/>
      <c r="I229" s="24"/>
      <c r="J229" s="24"/>
      <c r="K229" s="25"/>
      <c r="L229" s="52"/>
      <c r="M229" s="26"/>
      <c r="N229" s="52"/>
      <c r="O229" s="26"/>
      <c r="P229" s="52"/>
      <c r="Q229" s="26"/>
      <c r="R229" s="27"/>
      <c r="S229" s="24"/>
      <c r="T229" s="25"/>
      <c r="U229" s="52"/>
      <c r="V229" s="26"/>
      <c r="W229" s="52"/>
      <c r="X229" s="26"/>
      <c r="Y229" s="52"/>
      <c r="Z229" s="26"/>
      <c r="AA229" s="49"/>
      <c r="AK229" s="51"/>
      <c r="AT229" s="51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</row>
    <row r="230" spans="1:83" ht="14.25" customHeight="1">
      <c r="A230" s="88" t="s">
        <v>31</v>
      </c>
      <c r="B230" s="88"/>
      <c r="C230" s="26">
        <v>2</v>
      </c>
      <c r="D230" s="26">
        <v>2</v>
      </c>
      <c r="E230" s="26">
        <v>6</v>
      </c>
      <c r="F230" s="26">
        <v>6</v>
      </c>
      <c r="G230" s="26">
        <v>8</v>
      </c>
      <c r="H230" s="26">
        <v>8</v>
      </c>
      <c r="I230" s="27"/>
      <c r="J230" s="88" t="s">
        <v>31</v>
      </c>
      <c r="K230" s="88"/>
      <c r="L230" s="28">
        <v>182</v>
      </c>
      <c r="M230" s="26">
        <v>91</v>
      </c>
      <c r="N230" s="28">
        <v>254</v>
      </c>
      <c r="O230" s="26">
        <v>128</v>
      </c>
      <c r="P230" s="26">
        <v>436</v>
      </c>
      <c r="Q230" s="26">
        <v>219</v>
      </c>
      <c r="R230" s="24"/>
      <c r="S230" s="88" t="s">
        <v>31</v>
      </c>
      <c r="T230" s="88"/>
      <c r="U230" s="28">
        <v>2020</v>
      </c>
      <c r="V230" s="26"/>
      <c r="W230" s="28">
        <v>1555</v>
      </c>
      <c r="X230" s="26"/>
      <c r="Y230" s="26">
        <v>3575</v>
      </c>
      <c r="Z230" s="26">
        <v>0</v>
      </c>
      <c r="AA230" s="51"/>
      <c r="AK230" s="49"/>
      <c r="AT230" s="49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</row>
    <row r="231" spans="1:83" ht="14.25" customHeight="1">
      <c r="A231" s="24"/>
      <c r="B231" s="25"/>
      <c r="C231" s="52"/>
      <c r="D231" s="26"/>
      <c r="E231" s="52"/>
      <c r="F231" s="26"/>
      <c r="G231" s="52"/>
      <c r="H231" s="26"/>
      <c r="I231" s="24"/>
      <c r="J231" s="24"/>
      <c r="K231" s="25"/>
      <c r="L231" s="52"/>
      <c r="M231" s="26"/>
      <c r="N231" s="52"/>
      <c r="O231" s="26"/>
      <c r="P231" s="52"/>
      <c r="Q231" s="26"/>
      <c r="R231" s="27"/>
      <c r="S231" s="24"/>
      <c r="T231" s="25"/>
      <c r="U231" s="52"/>
      <c r="V231" s="26"/>
      <c r="W231" s="52"/>
      <c r="X231" s="26"/>
      <c r="Y231" s="52"/>
      <c r="Z231" s="26"/>
      <c r="AA231" s="49"/>
      <c r="AK231" s="51"/>
      <c r="AT231" s="51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</row>
    <row r="232" spans="1:83" ht="14.25" customHeight="1">
      <c r="A232" s="97" t="s">
        <v>32</v>
      </c>
      <c r="B232" s="87"/>
      <c r="C232" s="29">
        <v>10</v>
      </c>
      <c r="D232" s="29">
        <v>10</v>
      </c>
      <c r="E232" s="29">
        <v>45</v>
      </c>
      <c r="F232" s="29">
        <v>45</v>
      </c>
      <c r="G232" s="29">
        <v>55</v>
      </c>
      <c r="H232" s="29">
        <v>55</v>
      </c>
      <c r="I232" s="21"/>
      <c r="J232" s="97" t="s">
        <v>32</v>
      </c>
      <c r="K232" s="87"/>
      <c r="L232" s="29">
        <v>958</v>
      </c>
      <c r="M232" s="29">
        <v>478</v>
      </c>
      <c r="N232" s="29">
        <v>1356</v>
      </c>
      <c r="O232" s="29">
        <v>741</v>
      </c>
      <c r="P232" s="29">
        <v>2314</v>
      </c>
      <c r="Q232" s="29">
        <v>1219</v>
      </c>
      <c r="R232" s="24"/>
      <c r="S232" s="97" t="s">
        <v>32</v>
      </c>
      <c r="T232" s="87"/>
      <c r="U232" s="29">
        <v>9840</v>
      </c>
      <c r="V232" s="29">
        <v>0</v>
      </c>
      <c r="W232" s="29">
        <v>10674</v>
      </c>
      <c r="X232" s="29">
        <v>0</v>
      </c>
      <c r="Y232" s="29">
        <v>20514</v>
      </c>
      <c r="Z232" s="29">
        <v>0</v>
      </c>
      <c r="AA232" s="59"/>
      <c r="AK232" s="49"/>
      <c r="AT232" s="49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</row>
    <row r="233" spans="1:83" ht="14.25" customHeight="1">
      <c r="A233" s="41"/>
      <c r="B233" s="41"/>
      <c r="C233" s="41"/>
      <c r="D233" s="41"/>
      <c r="E233" s="41"/>
      <c r="F233" s="41"/>
      <c r="G233" s="41"/>
      <c r="H233" s="41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51"/>
      <c r="AB233" s="51"/>
      <c r="AK233" s="51"/>
      <c r="AT233" s="51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</row>
    <row r="234" spans="1:83" ht="14.25" customHeight="1"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K234" s="49"/>
      <c r="AT234" s="49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</row>
    <row r="235" spans="1:83" ht="14.25" customHeight="1">
      <c r="H235" s="3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K235" s="51"/>
      <c r="AT235" s="51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</row>
    <row r="236" spans="1:83" ht="14.25" customHeight="1">
      <c r="A236" s="33" t="s">
        <v>3</v>
      </c>
      <c r="B236" s="120" t="s">
        <v>71</v>
      </c>
      <c r="C236" s="94" t="s">
        <v>72</v>
      </c>
      <c r="D236" s="94"/>
      <c r="E236" s="94"/>
      <c r="F236" s="94"/>
      <c r="G236" s="94"/>
      <c r="H236" s="94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K236" s="51"/>
      <c r="AT236" s="51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</row>
    <row r="237" spans="1:83" ht="14.25" customHeight="1">
      <c r="A237" s="35" t="s">
        <v>6</v>
      </c>
      <c r="B237" s="120"/>
      <c r="C237" s="94"/>
      <c r="D237" s="94"/>
      <c r="E237" s="94"/>
      <c r="F237" s="94"/>
      <c r="G237" s="94"/>
      <c r="H237" s="94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K237" s="49"/>
      <c r="AT237" s="49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</row>
    <row r="238" spans="1:83" ht="14.25" customHeight="1">
      <c r="A238" s="12"/>
      <c r="B238" s="12"/>
      <c r="C238" s="94"/>
      <c r="D238" s="94"/>
      <c r="E238" s="94"/>
      <c r="F238" s="94"/>
      <c r="G238" s="94"/>
      <c r="H238" s="94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K238" s="59"/>
      <c r="AT238" s="59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</row>
    <row r="239" spans="1:83" ht="14.25" customHeight="1">
      <c r="A239" s="12"/>
      <c r="B239" s="12"/>
      <c r="C239" s="95" t="s">
        <v>73</v>
      </c>
      <c r="D239" s="95"/>
      <c r="E239" s="95"/>
      <c r="F239" s="95"/>
      <c r="G239" s="95"/>
      <c r="H239" s="95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9"/>
      <c r="AX239" s="9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</row>
    <row r="240" spans="1:83" ht="14.25" customHeight="1">
      <c r="A240" s="12"/>
      <c r="B240" s="12"/>
      <c r="C240" s="95"/>
      <c r="D240" s="95"/>
      <c r="E240" s="95"/>
      <c r="F240" s="95"/>
      <c r="G240" s="95"/>
      <c r="H240" s="95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</row>
    <row r="241" spans="1:83" ht="14.25" customHeight="1">
      <c r="A241" s="12"/>
      <c r="B241" s="12"/>
      <c r="C241" s="95"/>
      <c r="D241" s="95"/>
      <c r="E241" s="95"/>
      <c r="F241" s="95"/>
      <c r="G241" s="95"/>
      <c r="H241" s="95"/>
      <c r="I241" s="12"/>
      <c r="J241" s="12" t="s">
        <v>74</v>
      </c>
      <c r="K241" s="12"/>
      <c r="L241" s="12"/>
      <c r="M241" s="12"/>
      <c r="N241" s="12"/>
      <c r="O241" s="12"/>
      <c r="P241" s="12"/>
      <c r="Q241" s="12"/>
      <c r="R241" s="12"/>
      <c r="S241" s="49" t="s">
        <v>75</v>
      </c>
      <c r="T241" s="49"/>
      <c r="U241" s="49"/>
      <c r="V241" s="49"/>
      <c r="W241" s="49"/>
      <c r="X241" s="49"/>
      <c r="Y241" s="49"/>
      <c r="Z241" s="49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</row>
    <row r="242" spans="1:83" ht="14.2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49"/>
      <c r="T242" s="49"/>
      <c r="U242" s="49"/>
      <c r="V242" s="49"/>
      <c r="W242" s="49"/>
      <c r="X242" s="49"/>
      <c r="Y242" s="49"/>
      <c r="Z242" s="49"/>
      <c r="AA242" s="12"/>
      <c r="AB242" s="12"/>
      <c r="AC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</row>
    <row r="243" spans="1:83" ht="14.25" customHeight="1">
      <c r="A243" s="96" t="s">
        <v>9</v>
      </c>
      <c r="B243" s="87"/>
      <c r="C243" s="98" t="s">
        <v>10</v>
      </c>
      <c r="D243" s="87"/>
      <c r="E243" s="87"/>
      <c r="F243" s="87"/>
      <c r="G243" s="87"/>
      <c r="H243" s="87"/>
      <c r="I243" s="12"/>
      <c r="J243" s="83" t="s">
        <v>9</v>
      </c>
      <c r="K243" s="87"/>
      <c r="L243" s="106" t="s">
        <v>76</v>
      </c>
      <c r="M243" s="87"/>
      <c r="N243" s="87"/>
      <c r="O243" s="87"/>
      <c r="P243" s="87"/>
      <c r="Q243" s="87"/>
      <c r="R243" s="12"/>
      <c r="S243" s="96" t="s">
        <v>9</v>
      </c>
      <c r="T243" s="87"/>
      <c r="U243" s="98" t="s">
        <v>56</v>
      </c>
      <c r="V243" s="87"/>
      <c r="W243" s="87"/>
      <c r="X243" s="87"/>
      <c r="Y243" s="87"/>
      <c r="Z243" s="87"/>
      <c r="AA243" s="12"/>
      <c r="AB243" s="12"/>
      <c r="AC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</row>
    <row r="244" spans="1:83" ht="14.25" customHeight="1">
      <c r="A244" s="87"/>
      <c r="B244" s="96"/>
      <c r="C244" s="102" t="s">
        <v>13</v>
      </c>
      <c r="D244" s="103"/>
      <c r="E244" s="102" t="s">
        <v>14</v>
      </c>
      <c r="F244" s="103"/>
      <c r="G244" s="102" t="s">
        <v>15</v>
      </c>
      <c r="H244" s="103"/>
      <c r="I244" s="12"/>
      <c r="J244" s="87"/>
      <c r="K244" s="83"/>
      <c r="L244" s="102" t="s">
        <v>13</v>
      </c>
      <c r="M244" s="103"/>
      <c r="N244" s="102" t="s">
        <v>14</v>
      </c>
      <c r="O244" s="103"/>
      <c r="P244" s="102" t="s">
        <v>15</v>
      </c>
      <c r="Q244" s="103"/>
      <c r="R244" s="12"/>
      <c r="S244" s="87"/>
      <c r="T244" s="96"/>
      <c r="U244" s="102" t="s">
        <v>13</v>
      </c>
      <c r="V244" s="103"/>
      <c r="W244" s="102" t="s">
        <v>14</v>
      </c>
      <c r="X244" s="103"/>
      <c r="Y244" s="102" t="s">
        <v>15</v>
      </c>
      <c r="Z244" s="103"/>
      <c r="AA244" s="12"/>
      <c r="AB244" s="12"/>
      <c r="AC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</row>
    <row r="245" spans="1:83" ht="14.25" customHeight="1">
      <c r="A245" s="119" t="s">
        <v>16</v>
      </c>
      <c r="B245" s="87"/>
      <c r="C245" s="102"/>
      <c r="D245" s="102"/>
      <c r="E245" s="102"/>
      <c r="F245" s="102"/>
      <c r="G245" s="102"/>
      <c r="H245" s="102"/>
      <c r="I245" s="12"/>
      <c r="J245" s="115" t="s">
        <v>16</v>
      </c>
      <c r="K245" s="87"/>
      <c r="L245" s="102"/>
      <c r="M245" s="102"/>
      <c r="N245" s="102"/>
      <c r="O245" s="102"/>
      <c r="P245" s="102"/>
      <c r="Q245" s="102"/>
      <c r="R245" s="12"/>
      <c r="S245" s="119" t="s">
        <v>16</v>
      </c>
      <c r="T245" s="87"/>
      <c r="U245" s="102"/>
      <c r="V245" s="102"/>
      <c r="W245" s="102"/>
      <c r="X245" s="102"/>
      <c r="Y245" s="102"/>
      <c r="Z245" s="102"/>
      <c r="AA245" s="12"/>
      <c r="AB245" s="12"/>
      <c r="AC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</row>
    <row r="246" spans="1:83" ht="14.25" customHeight="1">
      <c r="A246" s="87"/>
      <c r="B246" s="119"/>
      <c r="C246" s="48" t="s">
        <v>17</v>
      </c>
      <c r="D246" s="48" t="s">
        <v>18</v>
      </c>
      <c r="E246" s="48" t="s">
        <v>17</v>
      </c>
      <c r="F246" s="48" t="s">
        <v>18</v>
      </c>
      <c r="G246" s="48" t="s">
        <v>17</v>
      </c>
      <c r="H246" s="48" t="s">
        <v>18</v>
      </c>
      <c r="I246" s="12"/>
      <c r="J246" s="87"/>
      <c r="K246" s="115"/>
      <c r="L246" s="48" t="s">
        <v>17</v>
      </c>
      <c r="M246" s="48" t="s">
        <v>18</v>
      </c>
      <c r="N246" s="48" t="s">
        <v>17</v>
      </c>
      <c r="O246" s="48" t="s">
        <v>18</v>
      </c>
      <c r="P246" s="48" t="s">
        <v>17</v>
      </c>
      <c r="Q246" s="48" t="s">
        <v>18</v>
      </c>
      <c r="R246" s="12"/>
      <c r="S246" s="87"/>
      <c r="T246" s="119"/>
      <c r="U246" s="48" t="s">
        <v>17</v>
      </c>
      <c r="V246" s="48" t="s">
        <v>18</v>
      </c>
      <c r="W246" s="48" t="s">
        <v>17</v>
      </c>
      <c r="X246" s="48" t="s">
        <v>18</v>
      </c>
      <c r="Y246" s="48" t="s">
        <v>17</v>
      </c>
      <c r="Z246" s="48" t="s">
        <v>18</v>
      </c>
      <c r="AA246" s="12"/>
      <c r="AB246" s="12"/>
      <c r="AC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</row>
    <row r="247" spans="1:83" ht="14.25" customHeight="1">
      <c r="A247" s="92" t="s">
        <v>19</v>
      </c>
      <c r="B247" s="87"/>
      <c r="C247" s="69" t="s">
        <v>20</v>
      </c>
      <c r="D247" s="69" t="s">
        <v>21</v>
      </c>
      <c r="E247" s="70" t="s">
        <v>22</v>
      </c>
      <c r="F247" s="69" t="s">
        <v>23</v>
      </c>
      <c r="G247" s="69" t="s">
        <v>24</v>
      </c>
      <c r="H247" s="69" t="s">
        <v>25</v>
      </c>
      <c r="I247" s="12"/>
      <c r="J247" s="92" t="s">
        <v>19</v>
      </c>
      <c r="K247" s="87"/>
      <c r="L247" s="69" t="s">
        <v>20</v>
      </c>
      <c r="M247" s="69" t="s">
        <v>21</v>
      </c>
      <c r="N247" s="70" t="s">
        <v>22</v>
      </c>
      <c r="O247" s="69" t="s">
        <v>23</v>
      </c>
      <c r="P247" s="69" t="s">
        <v>24</v>
      </c>
      <c r="Q247" s="69" t="s">
        <v>25</v>
      </c>
      <c r="R247" s="12"/>
      <c r="S247" s="92" t="s">
        <v>19</v>
      </c>
      <c r="T247" s="87"/>
      <c r="U247" s="69" t="s">
        <v>20</v>
      </c>
      <c r="V247" s="69" t="s">
        <v>21</v>
      </c>
      <c r="W247" s="70" t="s">
        <v>22</v>
      </c>
      <c r="X247" s="69" t="s">
        <v>23</v>
      </c>
      <c r="Y247" s="69" t="s">
        <v>24</v>
      </c>
      <c r="Z247" s="69" t="s">
        <v>25</v>
      </c>
      <c r="AA247" s="12"/>
      <c r="AB247" s="12"/>
      <c r="AC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</row>
    <row r="248" spans="1:83" ht="14.25" customHeight="1">
      <c r="A248" s="49"/>
      <c r="B248" s="50"/>
      <c r="C248" s="3"/>
      <c r="D248" s="3"/>
      <c r="E248" s="3"/>
      <c r="F248" s="3"/>
      <c r="G248" s="3"/>
      <c r="H248" s="3"/>
      <c r="I248" s="12"/>
      <c r="J248" s="12"/>
      <c r="K248" s="44"/>
      <c r="L248" s="3"/>
      <c r="M248" s="3"/>
      <c r="N248" s="3"/>
      <c r="O248" s="3"/>
      <c r="P248" s="3"/>
      <c r="Q248" s="3"/>
      <c r="R248" s="12"/>
      <c r="S248" s="49"/>
      <c r="T248" s="50"/>
      <c r="U248" s="3"/>
      <c r="V248" s="3"/>
      <c r="W248" s="3"/>
      <c r="X248" s="3"/>
      <c r="Y248" s="3"/>
      <c r="Z248" s="3"/>
      <c r="AA248" s="12"/>
      <c r="AB248" s="12"/>
      <c r="AC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</row>
    <row r="249" spans="1:83" ht="14.25" customHeight="1">
      <c r="A249" s="93" t="s">
        <v>26</v>
      </c>
      <c r="B249" s="93"/>
      <c r="C249" s="8">
        <v>1</v>
      </c>
      <c r="D249" s="8">
        <v>1</v>
      </c>
      <c r="E249" s="8">
        <v>18</v>
      </c>
      <c r="F249" s="8">
        <v>18</v>
      </c>
      <c r="G249" s="9">
        <f t="shared" ref="G249:G253" si="60">C249+E249</f>
        <v>19</v>
      </c>
      <c r="H249" s="8">
        <f t="shared" ref="H249:H253" si="61">D249+F249</f>
        <v>19</v>
      </c>
      <c r="I249" s="12"/>
      <c r="J249" s="104" t="s">
        <v>26</v>
      </c>
      <c r="K249" s="104"/>
      <c r="L249" s="8">
        <v>45</v>
      </c>
      <c r="M249" s="8">
        <v>50</v>
      </c>
      <c r="N249" s="8">
        <f>283-L249</f>
        <v>238</v>
      </c>
      <c r="O249" s="8">
        <f>304-M249</f>
        <v>254</v>
      </c>
      <c r="P249" s="9">
        <f t="shared" ref="P249:P253" si="62">L249+N249</f>
        <v>283</v>
      </c>
      <c r="Q249" s="8">
        <f t="shared" ref="Q249:Q253" si="63">M249+O249</f>
        <v>304</v>
      </c>
      <c r="R249" s="12"/>
      <c r="S249" s="93" t="s">
        <v>26</v>
      </c>
      <c r="T249" s="93"/>
      <c r="U249" s="8">
        <v>1066</v>
      </c>
      <c r="V249" s="8">
        <v>1087</v>
      </c>
      <c r="W249" s="8">
        <f>7276-U249</f>
        <v>6210</v>
      </c>
      <c r="X249" s="8">
        <f>7297-V249</f>
        <v>6210</v>
      </c>
      <c r="Y249" s="9">
        <f t="shared" ref="Y249:Y253" si="64">U249+W249</f>
        <v>7276</v>
      </c>
      <c r="Z249" s="8">
        <f t="shared" ref="Z249:Z253" si="65">V249+X249</f>
        <v>7297</v>
      </c>
      <c r="AA249" s="12"/>
      <c r="AB249" s="12"/>
      <c r="AC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</row>
    <row r="250" spans="1:83" ht="14.25" customHeight="1">
      <c r="A250" s="49"/>
      <c r="B250" s="50"/>
      <c r="C250" s="3"/>
      <c r="D250" s="3"/>
      <c r="E250" s="8"/>
      <c r="F250" s="8"/>
      <c r="G250" s="3"/>
      <c r="H250" s="3"/>
      <c r="I250" s="12"/>
      <c r="J250" s="12"/>
      <c r="K250" s="44"/>
      <c r="L250" s="3"/>
      <c r="M250" s="3"/>
      <c r="N250" s="8"/>
      <c r="O250" s="8"/>
      <c r="P250" s="3"/>
      <c r="Q250" s="3"/>
      <c r="R250" s="12"/>
      <c r="S250" s="49"/>
      <c r="T250" s="50"/>
      <c r="U250" s="3"/>
      <c r="V250" s="3"/>
      <c r="W250" s="8"/>
      <c r="X250" s="8"/>
      <c r="Y250" s="3"/>
      <c r="Z250" s="3"/>
      <c r="AA250" s="12"/>
      <c r="AB250" s="12"/>
      <c r="AC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</row>
    <row r="251" spans="1:83" ht="14.25" customHeight="1">
      <c r="A251" s="93" t="s">
        <v>27</v>
      </c>
      <c r="B251" s="93"/>
      <c r="C251" s="8">
        <v>1</v>
      </c>
      <c r="D251" s="8">
        <v>1</v>
      </c>
      <c r="E251" s="8">
        <v>11</v>
      </c>
      <c r="F251" s="8">
        <v>11</v>
      </c>
      <c r="G251" s="9">
        <f t="shared" si="60"/>
        <v>12</v>
      </c>
      <c r="H251" s="8">
        <f t="shared" si="61"/>
        <v>12</v>
      </c>
      <c r="I251" s="12"/>
      <c r="J251" s="104" t="s">
        <v>27</v>
      </c>
      <c r="K251" s="104"/>
      <c r="L251" s="8">
        <v>79</v>
      </c>
      <c r="M251" s="8">
        <v>77</v>
      </c>
      <c r="N251" s="8">
        <f>238-L251</f>
        <v>159</v>
      </c>
      <c r="O251" s="8">
        <f>236-77</f>
        <v>159</v>
      </c>
      <c r="P251" s="9">
        <f t="shared" si="62"/>
        <v>238</v>
      </c>
      <c r="Q251" s="8">
        <f t="shared" si="63"/>
        <v>236</v>
      </c>
      <c r="R251" s="12"/>
      <c r="S251" s="93" t="s">
        <v>27</v>
      </c>
      <c r="T251" s="93"/>
      <c r="U251" s="8">
        <v>1092</v>
      </c>
      <c r="V251" s="8">
        <v>1116</v>
      </c>
      <c r="W251" s="8">
        <f>4898-U251</f>
        <v>3806</v>
      </c>
      <c r="X251" s="8">
        <f>4780-V251</f>
        <v>3664</v>
      </c>
      <c r="Y251" s="9">
        <f t="shared" si="64"/>
        <v>4898</v>
      </c>
      <c r="Z251" s="8">
        <f t="shared" si="65"/>
        <v>4780</v>
      </c>
      <c r="AA251" s="12"/>
      <c r="AB251" s="12"/>
      <c r="AC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</row>
    <row r="252" spans="1:83" ht="14.25" customHeight="1">
      <c r="A252" s="49"/>
      <c r="B252" s="50"/>
      <c r="C252" s="3"/>
      <c r="D252" s="3"/>
      <c r="E252" s="8"/>
      <c r="F252" s="8"/>
      <c r="G252" s="3"/>
      <c r="H252" s="3"/>
      <c r="I252" s="12"/>
      <c r="J252" s="12"/>
      <c r="K252" s="44"/>
      <c r="L252" s="3"/>
      <c r="M252" s="3"/>
      <c r="N252" s="8"/>
      <c r="O252" s="8"/>
      <c r="P252" s="3"/>
      <c r="Q252" s="3"/>
      <c r="R252" s="12"/>
      <c r="S252" s="49"/>
      <c r="T252" s="50"/>
      <c r="U252" s="3"/>
      <c r="V252" s="3"/>
      <c r="W252" s="8"/>
      <c r="X252" s="8"/>
      <c r="Y252" s="3"/>
      <c r="Z252" s="3"/>
      <c r="AA252" s="12"/>
      <c r="AB252" s="12"/>
      <c r="AC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</row>
    <row r="253" spans="1:83" ht="16.5" customHeight="1">
      <c r="A253" s="93" t="s">
        <v>28</v>
      </c>
      <c r="B253" s="93"/>
      <c r="C253" s="8">
        <v>1</v>
      </c>
      <c r="D253" s="8">
        <v>1</v>
      </c>
      <c r="E253" s="8">
        <v>17</v>
      </c>
      <c r="F253" s="8">
        <v>17</v>
      </c>
      <c r="G253" s="9">
        <f t="shared" si="60"/>
        <v>18</v>
      </c>
      <c r="H253" s="8">
        <f t="shared" si="61"/>
        <v>18</v>
      </c>
      <c r="I253" s="12"/>
      <c r="J253" s="104" t="s">
        <v>28</v>
      </c>
      <c r="K253" s="104"/>
      <c r="L253" s="8">
        <v>79</v>
      </c>
      <c r="M253" s="8">
        <v>82</v>
      </c>
      <c r="N253" s="8">
        <f>352-79</f>
        <v>273</v>
      </c>
      <c r="O253" s="8">
        <f>333-M253</f>
        <v>251</v>
      </c>
      <c r="P253" s="9">
        <f t="shared" si="62"/>
        <v>352</v>
      </c>
      <c r="Q253" s="8">
        <f t="shared" si="63"/>
        <v>333</v>
      </c>
      <c r="R253" s="12"/>
      <c r="S253" s="93" t="s">
        <v>28</v>
      </c>
      <c r="T253" s="93"/>
      <c r="U253" s="8">
        <v>1540</v>
      </c>
      <c r="V253" s="8">
        <v>1651</v>
      </c>
      <c r="W253" s="8">
        <f>7520-U253</f>
        <v>5980</v>
      </c>
      <c r="X253" s="8">
        <f>7195-V253</f>
        <v>5544</v>
      </c>
      <c r="Y253" s="9">
        <f t="shared" si="64"/>
        <v>7520</v>
      </c>
      <c r="Z253" s="8">
        <f t="shared" si="65"/>
        <v>7195</v>
      </c>
      <c r="AA253" s="12"/>
      <c r="AB253" s="12"/>
      <c r="AC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</row>
    <row r="254" spans="1:83" ht="16.5" customHeight="1">
      <c r="A254" s="49"/>
      <c r="B254" s="50"/>
      <c r="C254" s="3"/>
      <c r="D254" s="3"/>
      <c r="E254" s="8"/>
      <c r="F254" s="8"/>
      <c r="G254" s="3"/>
      <c r="H254" s="3"/>
      <c r="I254" s="12"/>
      <c r="J254" s="12"/>
      <c r="K254" s="44"/>
      <c r="L254" s="3"/>
      <c r="M254" s="3"/>
      <c r="N254" s="8"/>
      <c r="O254" s="8"/>
      <c r="P254" s="3"/>
      <c r="Q254" s="3"/>
      <c r="R254" s="12"/>
      <c r="S254" s="49"/>
      <c r="T254" s="50"/>
      <c r="U254" s="3"/>
      <c r="V254" s="3"/>
      <c r="W254" s="8"/>
      <c r="X254" s="8"/>
      <c r="Y254" s="3"/>
      <c r="Z254" s="3"/>
      <c r="AA254" s="12"/>
      <c r="AB254" s="12"/>
      <c r="AC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</row>
    <row r="255" spans="1:83" ht="14.25" customHeight="1">
      <c r="A255" s="93" t="s">
        <v>29</v>
      </c>
      <c r="B255" s="93"/>
      <c r="C255" s="8">
        <v>1</v>
      </c>
      <c r="D255" s="8">
        <v>1</v>
      </c>
      <c r="E255" s="8">
        <v>13</v>
      </c>
      <c r="F255" s="8">
        <v>13</v>
      </c>
      <c r="G255" s="9">
        <f t="shared" ref="G255:G259" si="66">C255+E255</f>
        <v>14</v>
      </c>
      <c r="H255" s="8">
        <f t="shared" ref="H255:H259" si="67">D255+F255</f>
        <v>14</v>
      </c>
      <c r="I255" s="12"/>
      <c r="J255" s="104" t="s">
        <v>29</v>
      </c>
      <c r="K255" s="104"/>
      <c r="L255" s="8">
        <v>77</v>
      </c>
      <c r="M255" s="8">
        <v>78</v>
      </c>
      <c r="N255" s="8">
        <f>205-77</f>
        <v>128</v>
      </c>
      <c r="O255" s="8">
        <f>183-M255</f>
        <v>105</v>
      </c>
      <c r="P255" s="9">
        <f t="shared" ref="P255:P259" si="68">L255+N255</f>
        <v>205</v>
      </c>
      <c r="Q255" s="8">
        <f t="shared" ref="Q255:Q259" si="69">M255+O255</f>
        <v>183</v>
      </c>
      <c r="R255" s="12"/>
      <c r="S255" s="93" t="s">
        <v>29</v>
      </c>
      <c r="T255" s="93"/>
      <c r="U255" s="8">
        <v>1515</v>
      </c>
      <c r="V255" s="8">
        <v>1523</v>
      </c>
      <c r="W255" s="8">
        <f>3137-U255</f>
        <v>1622</v>
      </c>
      <c r="X255" s="8">
        <f>3108-V255</f>
        <v>1585</v>
      </c>
      <c r="Y255" s="9">
        <f t="shared" ref="Y255:Y259" si="70">U255+W255</f>
        <v>3137</v>
      </c>
      <c r="Z255" s="8">
        <f t="shared" ref="Z255:Z259" si="71">V255+X255</f>
        <v>3108</v>
      </c>
      <c r="AA255" s="12"/>
      <c r="AB255" s="12"/>
      <c r="AC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</row>
    <row r="256" spans="1:83" ht="14.25" customHeight="1">
      <c r="A256" s="49"/>
      <c r="B256" s="50"/>
      <c r="C256" s="3"/>
      <c r="D256" s="3"/>
      <c r="E256" s="8"/>
      <c r="F256" s="8"/>
      <c r="G256" s="3"/>
      <c r="H256" s="3"/>
      <c r="I256" s="12"/>
      <c r="J256" s="12"/>
      <c r="K256" s="44"/>
      <c r="L256" s="3"/>
      <c r="M256" s="3"/>
      <c r="N256" s="8"/>
      <c r="O256" s="8"/>
      <c r="P256" s="3"/>
      <c r="Q256" s="3"/>
      <c r="R256" s="12"/>
      <c r="S256" s="49"/>
      <c r="T256" s="50"/>
      <c r="U256" s="3"/>
      <c r="V256" s="3"/>
      <c r="W256" s="8"/>
      <c r="X256" s="8"/>
      <c r="Y256" s="3"/>
      <c r="Z256" s="3"/>
      <c r="AA256" s="12"/>
      <c r="AB256" s="12"/>
      <c r="AC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</row>
    <row r="257" spans="1:83" ht="14.25" customHeight="1">
      <c r="A257" s="93" t="s">
        <v>30</v>
      </c>
      <c r="B257" s="93"/>
      <c r="C257" s="8">
        <v>0</v>
      </c>
      <c r="D257" s="8">
        <v>0</v>
      </c>
      <c r="E257" s="8">
        <v>22</v>
      </c>
      <c r="F257" s="8">
        <v>22</v>
      </c>
      <c r="G257" s="9">
        <f t="shared" si="66"/>
        <v>22</v>
      </c>
      <c r="H257" s="8">
        <f t="shared" si="67"/>
        <v>22</v>
      </c>
      <c r="I257" s="12"/>
      <c r="J257" s="104" t="s">
        <v>30</v>
      </c>
      <c r="K257" s="104"/>
      <c r="L257" s="8">
        <v>0</v>
      </c>
      <c r="M257" s="8">
        <v>0</v>
      </c>
      <c r="N257" s="8">
        <v>294</v>
      </c>
      <c r="O257" s="8">
        <v>292</v>
      </c>
      <c r="P257" s="9">
        <f t="shared" si="68"/>
        <v>294</v>
      </c>
      <c r="Q257" s="8">
        <f t="shared" si="69"/>
        <v>292</v>
      </c>
      <c r="R257" s="12"/>
      <c r="S257" s="93" t="s">
        <v>30</v>
      </c>
      <c r="T257" s="93"/>
      <c r="U257" s="8">
        <v>0</v>
      </c>
      <c r="V257" s="8">
        <v>0</v>
      </c>
      <c r="W257" s="8">
        <v>5520</v>
      </c>
      <c r="X257" s="8">
        <v>5361</v>
      </c>
      <c r="Y257" s="9">
        <f t="shared" si="70"/>
        <v>5520</v>
      </c>
      <c r="Z257" s="8">
        <f t="shared" si="71"/>
        <v>5361</v>
      </c>
      <c r="AA257" s="12"/>
      <c r="AB257" s="12"/>
      <c r="AC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</row>
    <row r="258" spans="1:83" ht="14.25" customHeight="1">
      <c r="A258" s="49"/>
      <c r="B258" s="50"/>
      <c r="C258" s="3"/>
      <c r="D258" s="3"/>
      <c r="E258" s="8"/>
      <c r="F258" s="8"/>
      <c r="G258" s="3"/>
      <c r="H258" s="3"/>
      <c r="I258" s="12"/>
      <c r="J258" s="12"/>
      <c r="K258" s="44"/>
      <c r="L258" s="3"/>
      <c r="M258" s="3"/>
      <c r="N258" s="8"/>
      <c r="O258" s="8"/>
      <c r="P258" s="3"/>
      <c r="Q258" s="3"/>
      <c r="R258" s="12"/>
      <c r="S258" s="49"/>
      <c r="T258" s="50"/>
      <c r="U258" s="3"/>
      <c r="V258" s="3"/>
      <c r="W258" s="8"/>
      <c r="X258" s="8"/>
      <c r="Y258" s="3"/>
      <c r="Z258" s="3"/>
      <c r="AA258" s="12"/>
      <c r="AB258" s="12"/>
      <c r="AC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</row>
    <row r="259" spans="1:83" ht="14.25" customHeight="1">
      <c r="A259" s="93" t="s">
        <v>31</v>
      </c>
      <c r="B259" s="93"/>
      <c r="C259" s="8">
        <v>1</v>
      </c>
      <c r="D259" s="8">
        <v>1</v>
      </c>
      <c r="E259" s="8">
        <v>17</v>
      </c>
      <c r="F259" s="8">
        <v>17</v>
      </c>
      <c r="G259" s="9">
        <f t="shared" si="66"/>
        <v>18</v>
      </c>
      <c r="H259" s="8">
        <f t="shared" si="67"/>
        <v>18</v>
      </c>
      <c r="I259" s="12"/>
      <c r="J259" s="104" t="s">
        <v>31</v>
      </c>
      <c r="K259" s="104"/>
      <c r="L259" s="8">
        <v>64</v>
      </c>
      <c r="M259" s="8">
        <v>54</v>
      </c>
      <c r="N259" s="8">
        <f>276-L259</f>
        <v>212</v>
      </c>
      <c r="O259" s="8">
        <f>267-M259</f>
        <v>213</v>
      </c>
      <c r="P259" s="9">
        <f t="shared" si="68"/>
        <v>276</v>
      </c>
      <c r="Q259" s="8">
        <f t="shared" si="69"/>
        <v>267</v>
      </c>
      <c r="R259" s="12"/>
      <c r="S259" s="93" t="s">
        <v>31</v>
      </c>
      <c r="T259" s="93"/>
      <c r="U259" s="8">
        <v>1277</v>
      </c>
      <c r="V259" s="8">
        <v>1296</v>
      </c>
      <c r="W259" s="8">
        <f>6456-U259</f>
        <v>5179</v>
      </c>
      <c r="X259" s="8">
        <f>6325-V259</f>
        <v>5029</v>
      </c>
      <c r="Y259" s="9">
        <f t="shared" si="70"/>
        <v>6456</v>
      </c>
      <c r="Z259" s="8">
        <f t="shared" si="71"/>
        <v>6325</v>
      </c>
      <c r="AA259" s="12"/>
      <c r="AB259" s="12"/>
      <c r="AC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</row>
    <row r="260" spans="1:83" ht="14.25" customHeight="1">
      <c r="A260" s="49"/>
      <c r="B260" s="50"/>
      <c r="C260" s="3"/>
      <c r="D260" s="3"/>
      <c r="E260" s="3"/>
      <c r="F260" s="8"/>
      <c r="G260" s="3"/>
      <c r="H260" s="3"/>
      <c r="I260" s="12"/>
      <c r="J260" s="12"/>
      <c r="K260" s="44"/>
      <c r="L260" s="3"/>
      <c r="M260" s="3"/>
      <c r="N260" s="3"/>
      <c r="O260" s="8"/>
      <c r="P260" s="3"/>
      <c r="Q260" s="3"/>
      <c r="R260" s="12"/>
      <c r="S260" s="49"/>
      <c r="T260" s="50"/>
      <c r="U260" s="3"/>
      <c r="V260" s="3"/>
      <c r="W260" s="3"/>
      <c r="X260" s="8"/>
      <c r="Y260" s="3"/>
      <c r="Z260" s="3"/>
      <c r="AA260" s="12"/>
      <c r="AB260" s="12"/>
      <c r="AC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</row>
    <row r="261" spans="1:83" ht="14.25" customHeight="1">
      <c r="A261" s="98" t="s">
        <v>32</v>
      </c>
      <c r="B261" s="87"/>
      <c r="C261" s="6">
        <f t="shared" ref="C261:H261" si="72">SUM(C249:C259)</f>
        <v>5</v>
      </c>
      <c r="D261" s="6">
        <f t="shared" si="72"/>
        <v>5</v>
      </c>
      <c r="E261" s="6">
        <f t="shared" si="72"/>
        <v>98</v>
      </c>
      <c r="F261" s="6">
        <f t="shared" si="72"/>
        <v>98</v>
      </c>
      <c r="G261" s="6">
        <f t="shared" si="72"/>
        <v>103</v>
      </c>
      <c r="H261" s="6">
        <f t="shared" si="72"/>
        <v>103</v>
      </c>
      <c r="I261" s="12"/>
      <c r="J261" s="106" t="s">
        <v>32</v>
      </c>
      <c r="K261" s="87"/>
      <c r="L261" s="6">
        <f t="shared" ref="L261:Q261" si="73">SUM(L249:L259)</f>
        <v>344</v>
      </c>
      <c r="M261" s="6">
        <f t="shared" si="73"/>
        <v>341</v>
      </c>
      <c r="N261" s="6">
        <f t="shared" si="73"/>
        <v>1304</v>
      </c>
      <c r="O261" s="6">
        <f t="shared" si="73"/>
        <v>1274</v>
      </c>
      <c r="P261" s="6">
        <f t="shared" si="73"/>
        <v>1648</v>
      </c>
      <c r="Q261" s="6">
        <f t="shared" si="73"/>
        <v>1615</v>
      </c>
      <c r="R261" s="12"/>
      <c r="S261" s="98" t="s">
        <v>32</v>
      </c>
      <c r="T261" s="87"/>
      <c r="U261" s="6">
        <f t="shared" ref="U261:Z261" si="74">SUM(U249:U259)</f>
        <v>6490</v>
      </c>
      <c r="V261" s="6">
        <f t="shared" si="74"/>
        <v>6673</v>
      </c>
      <c r="W261" s="6">
        <f t="shared" si="74"/>
        <v>28317</v>
      </c>
      <c r="X261" s="6">
        <f t="shared" si="74"/>
        <v>27393</v>
      </c>
      <c r="Y261" s="6">
        <f t="shared" si="74"/>
        <v>34807</v>
      </c>
      <c r="Z261" s="6">
        <f t="shared" si="74"/>
        <v>34066</v>
      </c>
      <c r="AA261" s="12"/>
      <c r="AB261" s="12"/>
      <c r="AC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9"/>
      <c r="AX261" s="9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46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</row>
    <row r="262" spans="1:83" ht="14.2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45"/>
      <c r="AX262" s="45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44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</row>
    <row r="263" spans="1:83" ht="14.25" customHeight="1">
      <c r="A263" s="11"/>
      <c r="B263" s="11"/>
      <c r="C263" s="34"/>
      <c r="D263" s="34"/>
      <c r="E263" s="34"/>
      <c r="F263" s="34"/>
      <c r="G263" s="34"/>
      <c r="H263" s="34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K263" s="51"/>
      <c r="AT263" s="51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</row>
    <row r="264" spans="1:83" ht="14.25" customHeight="1">
      <c r="A264" s="11"/>
      <c r="B264" s="11"/>
      <c r="C264" s="34"/>
      <c r="D264" s="34"/>
      <c r="E264" s="34"/>
      <c r="F264" s="34"/>
      <c r="G264" s="34"/>
      <c r="H264" s="34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K264" s="51"/>
      <c r="AT264" s="51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</row>
    <row r="265" spans="1:83" ht="14.25" customHeight="1">
      <c r="A265" s="11"/>
      <c r="B265" s="11"/>
      <c r="C265" s="34"/>
      <c r="D265" s="34"/>
      <c r="E265" s="34"/>
      <c r="F265" s="34"/>
      <c r="G265" s="34"/>
      <c r="H265" s="34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K265" s="51"/>
      <c r="AT265" s="51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</row>
    <row r="266" spans="1:83" ht="14.25" customHeight="1">
      <c r="A266" s="17" t="s">
        <v>3</v>
      </c>
      <c r="B266" s="110" t="s">
        <v>71</v>
      </c>
      <c r="C266" s="99" t="s">
        <v>77</v>
      </c>
      <c r="D266" s="99"/>
      <c r="E266" s="99"/>
      <c r="F266" s="99"/>
      <c r="G266" s="99"/>
      <c r="H266" s="99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51"/>
      <c r="AB266" s="51"/>
      <c r="AK266" s="51"/>
      <c r="AT266" s="51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</row>
    <row r="267" spans="1:83" ht="14.25" customHeight="1">
      <c r="A267" s="16" t="s">
        <v>6</v>
      </c>
      <c r="B267" s="110"/>
      <c r="C267" s="99"/>
      <c r="D267" s="99"/>
      <c r="E267" s="99"/>
      <c r="F267" s="99"/>
      <c r="G267" s="99"/>
      <c r="H267" s="99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49"/>
      <c r="AB267" s="49"/>
      <c r="AK267" s="49"/>
      <c r="AT267" s="49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</row>
    <row r="268" spans="1:83" ht="14.25" customHeight="1">
      <c r="A268" s="15"/>
      <c r="B268" s="15"/>
      <c r="C268" s="99"/>
      <c r="D268" s="99"/>
      <c r="E268" s="99"/>
      <c r="F268" s="99"/>
      <c r="G268" s="99"/>
      <c r="H268" s="99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59"/>
      <c r="AB268" s="59"/>
      <c r="AK268" s="59"/>
      <c r="AT268" s="59"/>
      <c r="BL268" s="12"/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</row>
    <row r="269" spans="1:83" ht="14.25" customHeight="1">
      <c r="A269" s="15"/>
      <c r="B269" s="15"/>
      <c r="C269" s="100" t="s">
        <v>78</v>
      </c>
      <c r="D269" s="100"/>
      <c r="E269" s="100"/>
      <c r="F269" s="100"/>
      <c r="G269" s="100"/>
      <c r="H269" s="100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9"/>
      <c r="AX269" s="9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</row>
    <row r="270" spans="1:83" ht="14.25" customHeight="1">
      <c r="A270" s="15"/>
      <c r="B270" s="15"/>
      <c r="C270" s="100"/>
      <c r="D270" s="100"/>
      <c r="E270" s="100"/>
      <c r="F270" s="100"/>
      <c r="G270" s="100"/>
      <c r="H270" s="100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</row>
    <row r="271" spans="1:83" ht="14.25" customHeight="1">
      <c r="A271" s="15"/>
      <c r="B271" s="15"/>
      <c r="C271" s="100"/>
      <c r="D271" s="100"/>
      <c r="E271" s="100"/>
      <c r="F271" s="100"/>
      <c r="G271" s="100"/>
      <c r="H271" s="100"/>
      <c r="I271" s="15"/>
      <c r="J271" s="15" t="s">
        <v>74</v>
      </c>
      <c r="K271" s="15"/>
      <c r="L271" s="15"/>
      <c r="M271" s="15"/>
      <c r="N271" s="15"/>
      <c r="O271" s="15"/>
      <c r="P271" s="15"/>
      <c r="Q271" s="15"/>
      <c r="R271" s="15"/>
      <c r="S271" s="24" t="s">
        <v>75</v>
      </c>
      <c r="T271" s="24"/>
      <c r="U271" s="24"/>
      <c r="V271" s="24"/>
      <c r="W271" s="24"/>
      <c r="X271" s="24"/>
      <c r="Y271" s="24"/>
      <c r="Z271" s="24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</row>
    <row r="272" spans="1:83" ht="14.2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24"/>
      <c r="T272" s="24"/>
      <c r="U272" s="24"/>
      <c r="V272" s="24"/>
      <c r="W272" s="24"/>
      <c r="X272" s="24"/>
      <c r="Y272" s="24"/>
      <c r="Z272" s="24"/>
      <c r="AA272" s="12"/>
      <c r="AB272" s="12"/>
      <c r="AC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</row>
    <row r="273" spans="1:83" ht="14.25" customHeight="1">
      <c r="A273" s="101" t="s">
        <v>9</v>
      </c>
      <c r="B273" s="87"/>
      <c r="C273" s="112" t="s">
        <v>10</v>
      </c>
      <c r="D273" s="78"/>
      <c r="E273" s="78"/>
      <c r="F273" s="78"/>
      <c r="G273" s="78"/>
      <c r="H273" s="78"/>
      <c r="I273" s="15"/>
      <c r="J273" s="107" t="s">
        <v>9</v>
      </c>
      <c r="K273" s="87"/>
      <c r="L273" s="123" t="s">
        <v>76</v>
      </c>
      <c r="M273" s="78"/>
      <c r="N273" s="78"/>
      <c r="O273" s="78"/>
      <c r="P273" s="78"/>
      <c r="Q273" s="78"/>
      <c r="R273" s="15"/>
      <c r="S273" s="101" t="s">
        <v>9</v>
      </c>
      <c r="T273" s="87"/>
      <c r="U273" s="112" t="s">
        <v>56</v>
      </c>
      <c r="V273" s="78"/>
      <c r="W273" s="78"/>
      <c r="X273" s="78"/>
      <c r="Y273" s="78"/>
      <c r="Z273" s="78"/>
      <c r="AA273" s="12"/>
      <c r="AB273" s="12"/>
      <c r="AC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2"/>
    </row>
    <row r="274" spans="1:83" ht="14.25" customHeight="1">
      <c r="A274" s="87"/>
      <c r="B274" s="101"/>
      <c r="C274" s="97" t="s">
        <v>13</v>
      </c>
      <c r="D274" s="87"/>
      <c r="E274" s="97" t="s">
        <v>14</v>
      </c>
      <c r="F274" s="87"/>
      <c r="G274" s="97" t="s">
        <v>15</v>
      </c>
      <c r="H274" s="87"/>
      <c r="I274" s="15"/>
      <c r="J274" s="87"/>
      <c r="K274" s="107"/>
      <c r="L274" s="108" t="s">
        <v>79</v>
      </c>
      <c r="M274" s="87"/>
      <c r="N274" s="108" t="s">
        <v>80</v>
      </c>
      <c r="O274" s="87"/>
      <c r="P274" s="108" t="s">
        <v>81</v>
      </c>
      <c r="Q274" s="87"/>
      <c r="R274" s="15"/>
      <c r="S274" s="87"/>
      <c r="T274" s="101"/>
      <c r="U274" s="97" t="s">
        <v>13</v>
      </c>
      <c r="V274" s="87"/>
      <c r="W274" s="97" t="s">
        <v>14</v>
      </c>
      <c r="X274" s="87"/>
      <c r="Y274" s="97" t="s">
        <v>15</v>
      </c>
      <c r="Z274" s="87"/>
      <c r="AA274" s="12"/>
      <c r="AB274" s="12"/>
      <c r="AC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  <c r="CE274" s="12"/>
    </row>
    <row r="275" spans="1:83" ht="14.25" customHeight="1">
      <c r="A275" s="111" t="s">
        <v>16</v>
      </c>
      <c r="B275" s="87"/>
      <c r="C275" s="87"/>
      <c r="D275" s="97"/>
      <c r="E275" s="87"/>
      <c r="F275" s="97"/>
      <c r="G275" s="87"/>
      <c r="H275" s="97"/>
      <c r="I275" s="15"/>
      <c r="J275" s="122" t="s">
        <v>16</v>
      </c>
      <c r="K275" s="87"/>
      <c r="L275" s="87"/>
      <c r="M275" s="108"/>
      <c r="N275" s="87"/>
      <c r="O275" s="108"/>
      <c r="P275" s="87"/>
      <c r="Q275" s="108"/>
      <c r="R275" s="15"/>
      <c r="S275" s="111" t="s">
        <v>16</v>
      </c>
      <c r="T275" s="87"/>
      <c r="U275" s="87"/>
      <c r="V275" s="97"/>
      <c r="W275" s="87"/>
      <c r="X275" s="97"/>
      <c r="Y275" s="87"/>
      <c r="Z275" s="97"/>
      <c r="AA275" s="12"/>
      <c r="AB275" s="12"/>
      <c r="AC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  <c r="CE275" s="12"/>
    </row>
    <row r="276" spans="1:83" ht="14.25" customHeight="1">
      <c r="A276" s="87"/>
      <c r="B276" s="111"/>
      <c r="C276" s="21" t="s">
        <v>38</v>
      </c>
      <c r="D276" s="21" t="s">
        <v>17</v>
      </c>
      <c r="E276" s="21" t="s">
        <v>38</v>
      </c>
      <c r="F276" s="21" t="s">
        <v>17</v>
      </c>
      <c r="G276" s="21" t="s">
        <v>38</v>
      </c>
      <c r="H276" s="21" t="s">
        <v>17</v>
      </c>
      <c r="I276" s="15"/>
      <c r="J276" s="87"/>
      <c r="K276" s="122"/>
      <c r="L276" s="21" t="s">
        <v>38</v>
      </c>
      <c r="M276" s="21" t="s">
        <v>17</v>
      </c>
      <c r="N276" s="21" t="s">
        <v>38</v>
      </c>
      <c r="O276" s="21" t="s">
        <v>17</v>
      </c>
      <c r="P276" s="21" t="s">
        <v>38</v>
      </c>
      <c r="Q276" s="21" t="s">
        <v>17</v>
      </c>
      <c r="R276" s="15"/>
      <c r="S276" s="87"/>
      <c r="T276" s="111"/>
      <c r="U276" s="21" t="s">
        <v>38</v>
      </c>
      <c r="V276" s="21" t="s">
        <v>17</v>
      </c>
      <c r="W276" s="21" t="s">
        <v>38</v>
      </c>
      <c r="X276" s="21" t="s">
        <v>17</v>
      </c>
      <c r="Y276" s="21" t="s">
        <v>38</v>
      </c>
      <c r="Z276" s="21" t="s">
        <v>17</v>
      </c>
      <c r="AA276" s="12"/>
      <c r="AB276" s="12"/>
      <c r="AC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  <c r="BR276" s="12"/>
      <c r="BS276" s="12"/>
      <c r="BT276" s="12"/>
      <c r="BU276" s="12"/>
      <c r="BV276" s="12"/>
      <c r="BW276" s="12"/>
      <c r="BX276" s="12"/>
      <c r="BY276" s="12"/>
      <c r="BZ276" s="12"/>
      <c r="CA276" s="12"/>
      <c r="CB276" s="12"/>
      <c r="CC276" s="12"/>
      <c r="CD276" s="12"/>
      <c r="CE276" s="12"/>
    </row>
    <row r="277" spans="1:83" ht="14.25" customHeight="1">
      <c r="A277" s="86" t="s">
        <v>19</v>
      </c>
      <c r="B277" s="87"/>
      <c r="C277" s="72" t="s">
        <v>20</v>
      </c>
      <c r="D277" s="72" t="s">
        <v>21</v>
      </c>
      <c r="E277" s="73" t="s">
        <v>22</v>
      </c>
      <c r="F277" s="72" t="s">
        <v>23</v>
      </c>
      <c r="G277" s="72" t="s">
        <v>24</v>
      </c>
      <c r="H277" s="72" t="s">
        <v>25</v>
      </c>
      <c r="I277" s="15"/>
      <c r="J277" s="86" t="s">
        <v>19</v>
      </c>
      <c r="K277" s="87"/>
      <c r="L277" s="72" t="s">
        <v>39</v>
      </c>
      <c r="M277" s="72" t="s">
        <v>40</v>
      </c>
      <c r="N277" s="72" t="s">
        <v>41</v>
      </c>
      <c r="O277" s="72" t="s">
        <v>42</v>
      </c>
      <c r="P277" s="72" t="s">
        <v>43</v>
      </c>
      <c r="Q277" s="72" t="s">
        <v>44</v>
      </c>
      <c r="R277" s="15"/>
      <c r="S277" s="86" t="s">
        <v>19</v>
      </c>
      <c r="T277" s="87"/>
      <c r="U277" s="72" t="s">
        <v>45</v>
      </c>
      <c r="V277" s="72" t="s">
        <v>46</v>
      </c>
      <c r="W277" s="72" t="s">
        <v>47</v>
      </c>
      <c r="X277" s="72" t="s">
        <v>48</v>
      </c>
      <c r="Y277" s="72" t="s">
        <v>49</v>
      </c>
      <c r="Z277" s="72" t="s">
        <v>50</v>
      </c>
      <c r="AA277" s="12"/>
      <c r="AB277" s="12"/>
      <c r="AC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  <c r="BZ277" s="12"/>
      <c r="CA277" s="12"/>
      <c r="CB277" s="12"/>
      <c r="CC277" s="12"/>
      <c r="CD277" s="12"/>
      <c r="CE277" s="12"/>
    </row>
    <row r="278" spans="1:83" ht="14.25" customHeight="1">
      <c r="A278" s="24"/>
      <c r="B278" s="25"/>
      <c r="C278" s="52"/>
      <c r="D278" s="26"/>
      <c r="E278" s="52"/>
      <c r="F278" s="26"/>
      <c r="G278" s="52"/>
      <c r="H278" s="26"/>
      <c r="I278" s="15"/>
      <c r="J278" s="15"/>
      <c r="K278" s="64"/>
      <c r="L278" s="52"/>
      <c r="M278" s="26"/>
      <c r="N278" s="52"/>
      <c r="O278" s="26"/>
      <c r="P278" s="52"/>
      <c r="Q278" s="26"/>
      <c r="R278" s="15"/>
      <c r="S278" s="24"/>
      <c r="T278" s="25"/>
      <c r="U278" s="52"/>
      <c r="V278" s="26"/>
      <c r="W278" s="52"/>
      <c r="X278" s="26"/>
      <c r="Y278" s="52"/>
      <c r="Z278" s="26"/>
      <c r="AA278" s="12"/>
      <c r="AB278" s="12"/>
      <c r="AC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  <c r="BR278" s="12"/>
      <c r="BS278" s="12"/>
      <c r="BT278" s="12"/>
      <c r="BU278" s="12"/>
      <c r="BV278" s="12"/>
      <c r="BW278" s="12"/>
      <c r="BX278" s="12"/>
      <c r="BY278" s="12"/>
      <c r="BZ278" s="12"/>
      <c r="CA278" s="12"/>
      <c r="CB278" s="12"/>
      <c r="CC278" s="12"/>
      <c r="CD278" s="12"/>
      <c r="CE278" s="12"/>
    </row>
    <row r="279" spans="1:83" ht="14.25" customHeight="1">
      <c r="A279" s="88" t="s">
        <v>26</v>
      </c>
      <c r="B279" s="88"/>
      <c r="C279" s="26">
        <v>1</v>
      </c>
      <c r="D279" s="26">
        <v>1</v>
      </c>
      <c r="E279" s="26">
        <v>18</v>
      </c>
      <c r="F279" s="26">
        <v>18</v>
      </c>
      <c r="G279" s="26">
        <v>19</v>
      </c>
      <c r="H279" s="26">
        <v>19</v>
      </c>
      <c r="I279" s="15"/>
      <c r="J279" s="105" t="s">
        <v>26</v>
      </c>
      <c r="K279" s="105"/>
      <c r="L279" s="28">
        <v>92</v>
      </c>
      <c r="M279" s="26"/>
      <c r="N279" s="28">
        <v>506</v>
      </c>
      <c r="O279" s="26"/>
      <c r="P279" s="26">
        <v>598</v>
      </c>
      <c r="Q279" s="26">
        <v>0</v>
      </c>
      <c r="R279" s="15"/>
      <c r="S279" s="88" t="s">
        <v>26</v>
      </c>
      <c r="T279" s="88"/>
      <c r="U279" s="28">
        <v>1083</v>
      </c>
      <c r="V279" s="26"/>
      <c r="W279" s="28">
        <v>6256</v>
      </c>
      <c r="X279" s="26"/>
      <c r="Y279" s="26">
        <v>7339</v>
      </c>
      <c r="Z279" s="26">
        <v>0</v>
      </c>
      <c r="AA279" s="12"/>
      <c r="AB279" s="12"/>
      <c r="AC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  <c r="BR279" s="12"/>
      <c r="BS279" s="12"/>
      <c r="BT279" s="12"/>
      <c r="BU279" s="12"/>
      <c r="BV279" s="12"/>
      <c r="BW279" s="12"/>
      <c r="BX279" s="12"/>
      <c r="BY279" s="12"/>
      <c r="BZ279" s="12"/>
      <c r="CA279" s="12"/>
      <c r="CB279" s="12"/>
      <c r="CC279" s="12"/>
      <c r="CD279" s="12"/>
      <c r="CE279" s="12"/>
    </row>
    <row r="280" spans="1:83" ht="14.25" customHeight="1">
      <c r="A280" s="24"/>
      <c r="B280" s="25"/>
      <c r="C280" s="52"/>
      <c r="D280" s="52"/>
      <c r="E280" s="52"/>
      <c r="F280" s="52"/>
      <c r="G280" s="52"/>
      <c r="H280" s="26"/>
      <c r="I280" s="15"/>
      <c r="J280" s="15"/>
      <c r="K280" s="64"/>
      <c r="L280" s="52"/>
      <c r="M280" s="26"/>
      <c r="N280" s="52"/>
      <c r="O280" s="26"/>
      <c r="P280" s="52"/>
      <c r="Q280" s="26"/>
      <c r="R280" s="15"/>
      <c r="S280" s="24"/>
      <c r="T280" s="25"/>
      <c r="U280" s="52"/>
      <c r="V280" s="26"/>
      <c r="W280" s="52"/>
      <c r="X280" s="26"/>
      <c r="Y280" s="52"/>
      <c r="Z280" s="26"/>
      <c r="AA280" s="12"/>
      <c r="AB280" s="12"/>
      <c r="AC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  <c r="BR280" s="12"/>
      <c r="BS280" s="12"/>
      <c r="BT280" s="12"/>
      <c r="BU280" s="12"/>
      <c r="BV280" s="12"/>
      <c r="BW280" s="12"/>
      <c r="BX280" s="12"/>
      <c r="BY280" s="12"/>
      <c r="BZ280" s="12"/>
      <c r="CA280" s="12"/>
      <c r="CB280" s="12"/>
      <c r="CC280" s="12"/>
      <c r="CD280" s="12"/>
      <c r="CE280" s="12"/>
    </row>
    <row r="281" spans="1:83" ht="14.25" customHeight="1">
      <c r="A281" s="88" t="s">
        <v>27</v>
      </c>
      <c r="B281" s="88"/>
      <c r="C281" s="26">
        <v>1</v>
      </c>
      <c r="D281" s="26">
        <v>1</v>
      </c>
      <c r="E281" s="26">
        <v>11</v>
      </c>
      <c r="F281" s="26">
        <v>11</v>
      </c>
      <c r="G281" s="26">
        <v>12</v>
      </c>
      <c r="H281" s="26">
        <v>12</v>
      </c>
      <c r="I281" s="15"/>
      <c r="J281" s="105" t="s">
        <v>27</v>
      </c>
      <c r="K281" s="105"/>
      <c r="L281" s="28">
        <v>160</v>
      </c>
      <c r="M281" s="26"/>
      <c r="N281" s="28">
        <v>316</v>
      </c>
      <c r="O281" s="26"/>
      <c r="P281" s="26">
        <v>476</v>
      </c>
      <c r="Q281" s="26">
        <v>0</v>
      </c>
      <c r="R281" s="15"/>
      <c r="S281" s="88" t="s">
        <v>27</v>
      </c>
      <c r="T281" s="88"/>
      <c r="U281" s="28">
        <v>1094</v>
      </c>
      <c r="V281" s="26"/>
      <c r="W281" s="28">
        <v>3839</v>
      </c>
      <c r="X281" s="26"/>
      <c r="Y281" s="26">
        <v>4933</v>
      </c>
      <c r="Z281" s="26">
        <v>0</v>
      </c>
      <c r="AA281" s="12"/>
      <c r="AB281" s="12"/>
      <c r="AC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  <c r="BR281" s="12"/>
      <c r="BS281" s="12"/>
      <c r="BT281" s="12"/>
      <c r="BU281" s="12"/>
      <c r="BV281" s="12"/>
      <c r="BW281" s="12"/>
      <c r="BX281" s="12"/>
      <c r="BY281" s="12"/>
      <c r="BZ281" s="12"/>
      <c r="CA281" s="12"/>
      <c r="CB281" s="12"/>
      <c r="CC281" s="12"/>
      <c r="CD281" s="12"/>
      <c r="CE281" s="12"/>
    </row>
    <row r="282" spans="1:83" ht="14.25" customHeight="1">
      <c r="A282" s="24"/>
      <c r="B282" s="25"/>
      <c r="C282" s="52"/>
      <c r="D282" s="52"/>
      <c r="E282" s="52"/>
      <c r="F282" s="52"/>
      <c r="G282" s="52"/>
      <c r="H282" s="26"/>
      <c r="I282" s="15"/>
      <c r="J282" s="15"/>
      <c r="K282" s="64"/>
      <c r="L282" s="52"/>
      <c r="M282" s="26"/>
      <c r="N282" s="52"/>
      <c r="O282" s="26"/>
      <c r="P282" s="52"/>
      <c r="Q282" s="26"/>
      <c r="R282" s="15"/>
      <c r="S282" s="24"/>
      <c r="T282" s="25"/>
      <c r="U282" s="52"/>
      <c r="V282" s="26"/>
      <c r="W282" s="52"/>
      <c r="X282" s="26"/>
      <c r="Y282" s="52"/>
      <c r="Z282" s="26"/>
      <c r="AA282" s="12"/>
      <c r="AB282" s="12"/>
      <c r="AC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  <c r="BR282" s="12"/>
      <c r="BS282" s="12"/>
      <c r="BT282" s="12"/>
      <c r="BU282" s="12"/>
      <c r="BV282" s="12"/>
      <c r="BW282" s="12"/>
      <c r="BX282" s="12"/>
      <c r="BY282" s="12"/>
      <c r="BZ282" s="12"/>
      <c r="CA282" s="12"/>
      <c r="CB282" s="12"/>
      <c r="CC282" s="12"/>
      <c r="CD282" s="12"/>
      <c r="CE282" s="12"/>
    </row>
    <row r="283" spans="1:83" ht="16.5" customHeight="1">
      <c r="A283" s="88" t="s">
        <v>28</v>
      </c>
      <c r="B283" s="88"/>
      <c r="C283" s="26">
        <v>1</v>
      </c>
      <c r="D283" s="26">
        <v>1</v>
      </c>
      <c r="E283" s="26">
        <v>17</v>
      </c>
      <c r="F283" s="26">
        <v>17</v>
      </c>
      <c r="G283" s="26">
        <v>18</v>
      </c>
      <c r="H283" s="26">
        <v>18</v>
      </c>
      <c r="I283" s="15"/>
      <c r="J283" s="105" t="s">
        <v>28</v>
      </c>
      <c r="K283" s="105"/>
      <c r="L283" s="28">
        <v>170</v>
      </c>
      <c r="M283" s="26"/>
      <c r="N283" s="28">
        <v>566</v>
      </c>
      <c r="O283" s="26"/>
      <c r="P283" s="26">
        <v>736</v>
      </c>
      <c r="Q283" s="26">
        <v>0</v>
      </c>
      <c r="R283" s="15"/>
      <c r="S283" s="88" t="s">
        <v>28</v>
      </c>
      <c r="T283" s="88"/>
      <c r="U283" s="28">
        <v>1571</v>
      </c>
      <c r="V283" s="26"/>
      <c r="W283" s="28">
        <v>6041</v>
      </c>
      <c r="X283" s="26"/>
      <c r="Y283" s="26">
        <v>7612</v>
      </c>
      <c r="Z283" s="26">
        <v>0</v>
      </c>
      <c r="AA283" s="12"/>
      <c r="AB283" s="12"/>
      <c r="AC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  <c r="BZ283" s="12"/>
      <c r="CA283" s="12"/>
      <c r="CB283" s="12"/>
      <c r="CC283" s="12"/>
      <c r="CD283" s="12"/>
      <c r="CE283" s="12"/>
    </row>
    <row r="284" spans="1:83" ht="16.5" customHeight="1">
      <c r="A284" s="24"/>
      <c r="B284" s="25"/>
      <c r="C284" s="52"/>
      <c r="D284" s="52"/>
      <c r="E284" s="52"/>
      <c r="F284" s="52"/>
      <c r="G284" s="52"/>
      <c r="H284" s="26"/>
      <c r="I284" s="15"/>
      <c r="J284" s="15"/>
      <c r="K284" s="64"/>
      <c r="L284" s="52"/>
      <c r="M284" s="26"/>
      <c r="N284" s="52"/>
      <c r="O284" s="26"/>
      <c r="P284" s="52"/>
      <c r="Q284" s="26"/>
      <c r="R284" s="15"/>
      <c r="S284" s="24"/>
      <c r="T284" s="25"/>
      <c r="U284" s="52"/>
      <c r="V284" s="26"/>
      <c r="W284" s="52"/>
      <c r="X284" s="26"/>
      <c r="Y284" s="52"/>
      <c r="Z284" s="26"/>
      <c r="AA284" s="12"/>
      <c r="AB284" s="12"/>
      <c r="AC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/>
      <c r="BX284" s="12"/>
      <c r="BY284" s="12"/>
      <c r="BZ284" s="12"/>
      <c r="CA284" s="12"/>
      <c r="CB284" s="12"/>
      <c r="CC284" s="12"/>
      <c r="CD284" s="12"/>
      <c r="CE284" s="12"/>
    </row>
    <row r="285" spans="1:83" ht="14.25" customHeight="1">
      <c r="A285" s="88" t="s">
        <v>29</v>
      </c>
      <c r="B285" s="88"/>
      <c r="C285" s="26">
        <v>1</v>
      </c>
      <c r="D285" s="26">
        <v>1</v>
      </c>
      <c r="E285" s="26">
        <v>13</v>
      </c>
      <c r="F285" s="26">
        <v>13</v>
      </c>
      <c r="G285" s="26">
        <v>14</v>
      </c>
      <c r="H285" s="26">
        <v>14</v>
      </c>
      <c r="I285" s="15"/>
      <c r="J285" s="105" t="s">
        <v>29</v>
      </c>
      <c r="K285" s="105"/>
      <c r="L285" s="28">
        <v>164</v>
      </c>
      <c r="M285" s="26"/>
      <c r="N285" s="28">
        <v>274</v>
      </c>
      <c r="O285" s="26"/>
      <c r="P285" s="26">
        <v>438</v>
      </c>
      <c r="Q285" s="26">
        <v>0</v>
      </c>
      <c r="R285" s="15"/>
      <c r="S285" s="88" t="s">
        <v>29</v>
      </c>
      <c r="T285" s="88"/>
      <c r="U285" s="28">
        <v>1525</v>
      </c>
      <c r="V285" s="26"/>
      <c r="W285" s="28">
        <v>1627</v>
      </c>
      <c r="X285" s="26"/>
      <c r="Y285" s="26">
        <v>3152</v>
      </c>
      <c r="Z285" s="26">
        <v>0</v>
      </c>
      <c r="AA285" s="12"/>
      <c r="AB285" s="12"/>
      <c r="AC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/>
      <c r="BY285" s="12"/>
      <c r="BZ285" s="12"/>
      <c r="CA285" s="12"/>
      <c r="CB285" s="12"/>
      <c r="CC285" s="12"/>
      <c r="CD285" s="12"/>
      <c r="CE285" s="12"/>
    </row>
    <row r="286" spans="1:83" ht="14.25" customHeight="1">
      <c r="A286" s="24"/>
      <c r="B286" s="25"/>
      <c r="C286" s="52"/>
      <c r="D286" s="52"/>
      <c r="E286" s="52"/>
      <c r="F286" s="52"/>
      <c r="G286" s="52"/>
      <c r="H286" s="26"/>
      <c r="I286" s="15"/>
      <c r="J286" s="15"/>
      <c r="K286" s="64"/>
      <c r="L286" s="52"/>
      <c r="M286" s="26"/>
      <c r="N286" s="52"/>
      <c r="O286" s="26"/>
      <c r="P286" s="52"/>
      <c r="Q286" s="26"/>
      <c r="R286" s="15"/>
      <c r="S286" s="24"/>
      <c r="T286" s="25"/>
      <c r="U286" s="52"/>
      <c r="V286" s="26"/>
      <c r="W286" s="52"/>
      <c r="X286" s="26"/>
      <c r="Y286" s="52"/>
      <c r="Z286" s="26"/>
      <c r="AA286" s="12"/>
      <c r="AB286" s="12"/>
      <c r="AC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2"/>
    </row>
    <row r="287" spans="1:83" ht="14.25" customHeight="1">
      <c r="A287" s="88" t="s">
        <v>30</v>
      </c>
      <c r="B287" s="88"/>
      <c r="C287" s="26">
        <v>0</v>
      </c>
      <c r="D287" s="26">
        <v>0</v>
      </c>
      <c r="E287" s="26">
        <v>22</v>
      </c>
      <c r="F287" s="26">
        <v>22</v>
      </c>
      <c r="G287" s="26">
        <v>22</v>
      </c>
      <c r="H287" s="26">
        <v>22</v>
      </c>
      <c r="I287" s="15"/>
      <c r="J287" s="105" t="s">
        <v>30</v>
      </c>
      <c r="K287" s="105"/>
      <c r="L287" s="28">
        <v>0</v>
      </c>
      <c r="M287" s="26"/>
      <c r="N287" s="28">
        <v>608</v>
      </c>
      <c r="O287" s="26"/>
      <c r="P287" s="26">
        <v>608</v>
      </c>
      <c r="Q287" s="26">
        <v>0</v>
      </c>
      <c r="R287" s="15"/>
      <c r="S287" s="88" t="s">
        <v>30</v>
      </c>
      <c r="T287" s="88"/>
      <c r="U287" s="28">
        <v>0</v>
      </c>
      <c r="V287" s="26"/>
      <c r="W287" s="28">
        <v>5552</v>
      </c>
      <c r="X287" s="26"/>
      <c r="Y287" s="26">
        <v>5552</v>
      </c>
      <c r="Z287" s="26">
        <v>0</v>
      </c>
      <c r="AA287" s="12"/>
      <c r="AB287" s="12"/>
      <c r="AC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  <c r="BR287" s="12"/>
      <c r="BS287" s="12"/>
      <c r="BT287" s="12"/>
      <c r="BU287" s="12"/>
      <c r="BV287" s="12"/>
      <c r="BW287" s="12"/>
      <c r="BX287" s="12"/>
      <c r="BY287" s="12"/>
      <c r="BZ287" s="12"/>
      <c r="CA287" s="12"/>
      <c r="CB287" s="12"/>
      <c r="CC287" s="12"/>
      <c r="CD287" s="12"/>
      <c r="CE287" s="12"/>
    </row>
    <row r="288" spans="1:83" ht="14.25" customHeight="1">
      <c r="A288" s="24"/>
      <c r="B288" s="25"/>
      <c r="C288" s="52"/>
      <c r="D288" s="52"/>
      <c r="E288" s="52"/>
      <c r="F288" s="52"/>
      <c r="G288" s="52"/>
      <c r="H288" s="26"/>
      <c r="I288" s="15"/>
      <c r="J288" s="15"/>
      <c r="K288" s="64"/>
      <c r="L288" s="52"/>
      <c r="M288" s="26"/>
      <c r="N288" s="52"/>
      <c r="O288" s="26"/>
      <c r="P288" s="52"/>
      <c r="Q288" s="26"/>
      <c r="R288" s="15"/>
      <c r="S288" s="24"/>
      <c r="T288" s="25"/>
      <c r="U288" s="52"/>
      <c r="V288" s="26"/>
      <c r="W288" s="52"/>
      <c r="X288" s="26"/>
      <c r="Y288" s="52"/>
      <c r="Z288" s="26"/>
      <c r="AA288" s="12"/>
      <c r="AB288" s="12"/>
      <c r="AC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  <c r="BR288" s="12"/>
      <c r="BS288" s="12"/>
      <c r="BT288" s="12"/>
      <c r="BU288" s="12"/>
      <c r="BV288" s="12"/>
      <c r="BW288" s="12"/>
      <c r="BX288" s="12"/>
      <c r="BY288" s="12"/>
      <c r="BZ288" s="12"/>
      <c r="CA288" s="12"/>
      <c r="CB288" s="12"/>
      <c r="CC288" s="12"/>
      <c r="CD288" s="12"/>
      <c r="CE288" s="12"/>
    </row>
    <row r="289" spans="1:83" ht="14.25" customHeight="1">
      <c r="A289" s="88" t="s">
        <v>31</v>
      </c>
      <c r="B289" s="88"/>
      <c r="C289" s="26">
        <v>1</v>
      </c>
      <c r="D289" s="26">
        <v>1</v>
      </c>
      <c r="E289" s="26">
        <v>17</v>
      </c>
      <c r="F289" s="26">
        <v>17</v>
      </c>
      <c r="G289" s="26">
        <v>18</v>
      </c>
      <c r="H289" s="26">
        <v>18</v>
      </c>
      <c r="I289" s="15"/>
      <c r="J289" s="105" t="s">
        <v>31</v>
      </c>
      <c r="K289" s="105"/>
      <c r="L289" s="28">
        <v>136</v>
      </c>
      <c r="M289" s="26"/>
      <c r="N289" s="28">
        <v>422</v>
      </c>
      <c r="O289" s="26"/>
      <c r="P289" s="26">
        <v>558</v>
      </c>
      <c r="Q289" s="26">
        <v>0</v>
      </c>
      <c r="R289" s="15"/>
      <c r="S289" s="88" t="s">
        <v>31</v>
      </c>
      <c r="T289" s="88"/>
      <c r="U289" s="28">
        <v>1291</v>
      </c>
      <c r="V289" s="26"/>
      <c r="W289" s="28">
        <v>5309</v>
      </c>
      <c r="X289" s="26"/>
      <c r="Y289" s="26">
        <v>6600</v>
      </c>
      <c r="Z289" s="26">
        <v>0</v>
      </c>
      <c r="AA289" s="12"/>
      <c r="AB289" s="12"/>
      <c r="AC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  <c r="BR289" s="12"/>
      <c r="BS289" s="12"/>
      <c r="BT289" s="12"/>
      <c r="BU289" s="12"/>
      <c r="BV289" s="12"/>
      <c r="BW289" s="12"/>
      <c r="BX289" s="12"/>
      <c r="BY289" s="12"/>
      <c r="BZ289" s="12"/>
      <c r="CA289" s="12"/>
      <c r="CB289" s="12"/>
      <c r="CC289" s="12"/>
      <c r="CD289" s="12"/>
      <c r="CE289" s="12"/>
    </row>
    <row r="290" spans="1:83" ht="14.25" customHeight="1">
      <c r="A290" s="24"/>
      <c r="B290" s="25"/>
      <c r="C290" s="52"/>
      <c r="D290" s="26"/>
      <c r="E290" s="52"/>
      <c r="F290" s="26"/>
      <c r="G290" s="52"/>
      <c r="H290" s="26"/>
      <c r="I290" s="15"/>
      <c r="J290" s="15"/>
      <c r="K290" s="64"/>
      <c r="L290" s="52"/>
      <c r="M290" s="26"/>
      <c r="N290" s="52"/>
      <c r="O290" s="26"/>
      <c r="P290" s="52"/>
      <c r="Q290" s="26"/>
      <c r="R290" s="15"/>
      <c r="S290" s="24"/>
      <c r="T290" s="25"/>
      <c r="U290" s="52"/>
      <c r="V290" s="26"/>
      <c r="W290" s="52"/>
      <c r="X290" s="26"/>
      <c r="Y290" s="52"/>
      <c r="Z290" s="26"/>
      <c r="AA290" s="12"/>
      <c r="AB290" s="12"/>
      <c r="AC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  <c r="BR290" s="12"/>
      <c r="BS290" s="12"/>
      <c r="BT290" s="12"/>
      <c r="BU290" s="12"/>
      <c r="BV290" s="12"/>
      <c r="BW290" s="12"/>
      <c r="BX290" s="12"/>
      <c r="BY290" s="12"/>
      <c r="BZ290" s="12"/>
      <c r="CA290" s="12"/>
      <c r="CB290" s="12"/>
      <c r="CC290" s="12"/>
      <c r="CD290" s="12"/>
      <c r="CE290" s="12"/>
    </row>
    <row r="291" spans="1:83" ht="14.25" customHeight="1">
      <c r="A291" s="97" t="s">
        <v>32</v>
      </c>
      <c r="B291" s="87"/>
      <c r="C291" s="29">
        <v>5</v>
      </c>
      <c r="D291" s="29">
        <v>5</v>
      </c>
      <c r="E291" s="29">
        <v>98</v>
      </c>
      <c r="F291" s="29">
        <v>98</v>
      </c>
      <c r="G291" s="29">
        <v>103</v>
      </c>
      <c r="H291" s="29">
        <v>103</v>
      </c>
      <c r="I291" s="15"/>
      <c r="J291" s="108" t="s">
        <v>32</v>
      </c>
      <c r="K291" s="87"/>
      <c r="L291" s="29">
        <v>722</v>
      </c>
      <c r="M291" s="29">
        <v>0</v>
      </c>
      <c r="N291" s="29">
        <v>2692</v>
      </c>
      <c r="O291" s="29">
        <v>0</v>
      </c>
      <c r="P291" s="29">
        <v>3414</v>
      </c>
      <c r="Q291" s="29">
        <v>0</v>
      </c>
      <c r="R291" s="15"/>
      <c r="S291" s="97" t="s">
        <v>32</v>
      </c>
      <c r="T291" s="87"/>
      <c r="U291" s="29">
        <v>6564</v>
      </c>
      <c r="V291" s="29">
        <v>0</v>
      </c>
      <c r="W291" s="29">
        <v>28624</v>
      </c>
      <c r="X291" s="29">
        <v>0</v>
      </c>
      <c r="Y291" s="29">
        <v>35188</v>
      </c>
      <c r="Z291" s="29">
        <v>0</v>
      </c>
      <c r="AA291" s="12"/>
      <c r="AB291" s="12"/>
      <c r="AC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9"/>
      <c r="AX291" s="9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46"/>
      <c r="BL291" s="12"/>
      <c r="BM291" s="12"/>
      <c r="BN291" s="12"/>
      <c r="BO291" s="12"/>
      <c r="BP291" s="12"/>
      <c r="BQ291" s="12"/>
      <c r="BR291" s="12"/>
      <c r="BS291" s="12"/>
      <c r="BT291" s="12"/>
      <c r="BU291" s="12"/>
      <c r="BV291" s="12"/>
      <c r="BW291" s="12"/>
      <c r="BX291" s="12"/>
      <c r="BY291" s="12"/>
      <c r="BZ291" s="12"/>
      <c r="CA291" s="12"/>
      <c r="CB291" s="12"/>
      <c r="CC291" s="12"/>
      <c r="CD291" s="12"/>
      <c r="CE291" s="12"/>
    </row>
    <row r="292" spans="1:83" ht="14.2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2"/>
      <c r="AB292" s="12"/>
      <c r="AC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45"/>
      <c r="AX292" s="45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44"/>
      <c r="BL292" s="12"/>
      <c r="BM292" s="12"/>
      <c r="BN292" s="12"/>
      <c r="BO292" s="12"/>
      <c r="BP292" s="12"/>
      <c r="BQ292" s="12"/>
      <c r="BR292" s="12"/>
      <c r="BS292" s="12"/>
      <c r="BT292" s="12"/>
      <c r="BU292" s="12"/>
      <c r="BV292" s="12"/>
      <c r="BW292" s="12"/>
      <c r="BX292" s="12"/>
      <c r="BY292" s="12"/>
      <c r="BZ292" s="12"/>
      <c r="CA292" s="12"/>
      <c r="CB292" s="12"/>
      <c r="CC292" s="12"/>
      <c r="CD292" s="12"/>
      <c r="CE292" s="12"/>
    </row>
    <row r="293" spans="1:83" ht="14.2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67"/>
      <c r="AE293" s="36"/>
      <c r="AF293" s="4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  <c r="BR293" s="12"/>
      <c r="BS293" s="12"/>
      <c r="BT293" s="12"/>
      <c r="BU293" s="12"/>
      <c r="BV293" s="12"/>
      <c r="BW293" s="12"/>
      <c r="BX293" s="12"/>
      <c r="BY293" s="12"/>
      <c r="BZ293" s="12"/>
      <c r="CA293" s="12"/>
      <c r="CB293" s="12"/>
      <c r="CC293" s="12"/>
      <c r="CD293" s="12"/>
      <c r="CE293" s="12"/>
    </row>
    <row r="294" spans="1:83" ht="14.2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  <c r="BR294" s="12"/>
      <c r="BS294" s="12"/>
      <c r="BT294" s="12"/>
      <c r="BU294" s="12"/>
      <c r="BV294" s="12"/>
      <c r="BW294" s="12"/>
      <c r="BX294" s="12"/>
      <c r="BY294" s="12"/>
      <c r="BZ294" s="12"/>
      <c r="CA294" s="12"/>
      <c r="CB294" s="12"/>
      <c r="CC294" s="12"/>
      <c r="CD294" s="12"/>
      <c r="CE294" s="12"/>
    </row>
    <row r="295" spans="1:83" ht="14.25" customHeight="1">
      <c r="A295" s="11"/>
      <c r="B295" s="11" t="s">
        <v>82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2"/>
      <c r="BM295" s="12"/>
      <c r="BN295" s="12"/>
      <c r="BO295" s="12"/>
      <c r="BP295" s="12"/>
      <c r="BQ295" s="12"/>
      <c r="BR295" s="12"/>
      <c r="BS295" s="12"/>
      <c r="BT295" s="12"/>
      <c r="BU295" s="12"/>
      <c r="BV295" s="12"/>
      <c r="BW295" s="12"/>
      <c r="BX295" s="12"/>
      <c r="BY295" s="12"/>
      <c r="BZ295" s="12"/>
      <c r="CA295" s="12"/>
      <c r="CB295" s="12"/>
      <c r="CC295" s="12"/>
      <c r="CD295" s="12"/>
      <c r="CE295" s="12"/>
    </row>
    <row r="296" spans="1:83" ht="14.25" customHeight="1">
      <c r="A296" s="35"/>
      <c r="B296" s="35" t="s">
        <v>83</v>
      </c>
      <c r="C296" s="35"/>
      <c r="D296" s="35"/>
      <c r="E296" s="35"/>
      <c r="F296" s="35"/>
      <c r="G296" s="35"/>
      <c r="H296" s="35"/>
      <c r="I296" s="11"/>
      <c r="R296" s="12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2"/>
      <c r="BM296" s="12"/>
      <c r="BN296" s="12"/>
      <c r="BO296" s="12"/>
      <c r="BP296" s="12"/>
      <c r="BQ296" s="12"/>
      <c r="BR296" s="12"/>
      <c r="BS296" s="12"/>
      <c r="BT296" s="12"/>
      <c r="BU296" s="12"/>
      <c r="BV296" s="12"/>
      <c r="BW296" s="12"/>
      <c r="BX296" s="12"/>
      <c r="BY296" s="12"/>
      <c r="BZ296" s="12"/>
      <c r="CA296" s="12"/>
      <c r="CB296" s="12"/>
      <c r="CC296" s="12"/>
      <c r="CD296" s="12"/>
      <c r="CE296" s="12"/>
    </row>
    <row r="297" spans="1:83" ht="14.25" customHeight="1">
      <c r="A297" s="12"/>
      <c r="B297" s="12"/>
      <c r="C297" s="12"/>
      <c r="D297" s="12"/>
      <c r="E297" s="12"/>
      <c r="F297" s="12"/>
      <c r="G297" s="12"/>
      <c r="H297" s="12"/>
      <c r="I297" s="11"/>
      <c r="R297" s="12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2"/>
      <c r="BM297" s="12"/>
      <c r="BN297" s="12"/>
      <c r="BO297" s="12"/>
      <c r="BP297" s="12"/>
      <c r="BQ297" s="12"/>
      <c r="BR297" s="12"/>
      <c r="BS297" s="12"/>
      <c r="BT297" s="12"/>
      <c r="BU297" s="12"/>
      <c r="BV297" s="12"/>
      <c r="BW297" s="12"/>
      <c r="BX297" s="12"/>
      <c r="BY297" s="12"/>
      <c r="BZ297" s="12"/>
      <c r="CA297" s="12"/>
      <c r="CB297" s="12"/>
      <c r="CC297" s="12"/>
      <c r="CD297" s="12"/>
      <c r="CE297" s="12"/>
    </row>
    <row r="298" spans="1:83" ht="14.25" customHeight="1">
      <c r="A298" s="12"/>
      <c r="B298" s="12"/>
      <c r="C298" s="12"/>
      <c r="D298" s="12"/>
      <c r="E298" s="12"/>
      <c r="F298" s="12"/>
      <c r="G298" s="12"/>
      <c r="H298" s="12"/>
      <c r="I298" s="11"/>
      <c r="R298" s="65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2"/>
      <c r="BM298" s="12"/>
      <c r="BN298" s="12"/>
      <c r="BO298" s="12"/>
      <c r="BP298" s="12"/>
      <c r="BQ298" s="12"/>
      <c r="BR298" s="12"/>
      <c r="BS298" s="12"/>
      <c r="BT298" s="12"/>
      <c r="BU298" s="12"/>
      <c r="BV298" s="12"/>
      <c r="BW298" s="12"/>
      <c r="BX298" s="12"/>
      <c r="BY298" s="12"/>
      <c r="BZ298" s="12"/>
      <c r="CA298" s="12"/>
      <c r="CB298" s="12"/>
      <c r="CC298" s="12"/>
      <c r="CD298" s="12"/>
      <c r="CE298" s="12"/>
    </row>
    <row r="299" spans="1:83" ht="14.25" customHeight="1">
      <c r="A299" s="12"/>
      <c r="B299" s="12"/>
      <c r="C299" s="12"/>
      <c r="D299" s="12"/>
      <c r="E299" s="12"/>
      <c r="F299" s="12"/>
      <c r="G299" s="12"/>
      <c r="H299" s="12"/>
      <c r="I299" s="11"/>
      <c r="R299" s="65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  <c r="BZ299" s="12"/>
      <c r="CA299" s="12"/>
      <c r="CB299" s="12"/>
      <c r="CC299" s="12"/>
      <c r="CD299" s="12"/>
      <c r="CE299" s="12"/>
    </row>
    <row r="300" spans="1:83" ht="14.25" customHeight="1">
      <c r="A300" s="12"/>
      <c r="B300" s="12"/>
      <c r="C300" s="12"/>
      <c r="D300" s="12"/>
      <c r="E300" s="12"/>
      <c r="F300" s="12"/>
      <c r="G300" s="12"/>
      <c r="H300" s="12"/>
      <c r="I300" s="11"/>
      <c r="R300" s="66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  <c r="CE300" s="12"/>
    </row>
    <row r="301" spans="1:83" ht="14.25" customHeight="1">
      <c r="A301" s="12"/>
      <c r="B301" s="12"/>
      <c r="C301" s="12"/>
      <c r="D301" s="12"/>
      <c r="E301" s="12"/>
      <c r="F301" s="12"/>
      <c r="G301" s="12"/>
      <c r="H301" s="12"/>
      <c r="I301" s="11"/>
      <c r="R301" s="66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2"/>
      <c r="BM301" s="12"/>
      <c r="BN301" s="12"/>
      <c r="BO301" s="12"/>
      <c r="BP301" s="12"/>
      <c r="BQ301" s="12"/>
      <c r="BR301" s="12"/>
      <c r="BS301" s="12"/>
      <c r="BT301" s="12"/>
      <c r="BU301" s="12"/>
      <c r="BV301" s="12"/>
      <c r="BW301" s="12"/>
      <c r="BX301" s="12"/>
      <c r="BY301" s="12"/>
      <c r="BZ301" s="12"/>
      <c r="CA301" s="12"/>
      <c r="CB301" s="12"/>
      <c r="CC301" s="12"/>
      <c r="CD301" s="12"/>
      <c r="CE301" s="12"/>
    </row>
    <row r="302" spans="1:83" ht="14.25" customHeight="1">
      <c r="A302" s="12"/>
      <c r="B302" s="12"/>
      <c r="C302" s="12"/>
      <c r="D302" s="12"/>
      <c r="E302" s="12"/>
      <c r="F302" s="12"/>
      <c r="G302" s="12"/>
      <c r="H302" s="12"/>
      <c r="I302" s="11"/>
      <c r="R302" s="6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2"/>
      <c r="BM302" s="12"/>
      <c r="BN302" s="12"/>
      <c r="BO302" s="12"/>
      <c r="BP302" s="12"/>
      <c r="BQ302" s="12"/>
      <c r="BR302" s="12"/>
      <c r="BS302" s="12"/>
      <c r="BT302" s="12"/>
      <c r="BU302" s="12"/>
      <c r="BV302" s="12"/>
      <c r="BW302" s="12"/>
      <c r="BX302" s="12"/>
      <c r="BY302" s="12"/>
      <c r="BZ302" s="12"/>
      <c r="CA302" s="12"/>
      <c r="CB302" s="12"/>
      <c r="CC302" s="12"/>
      <c r="CD302" s="12"/>
      <c r="CE302" s="12"/>
    </row>
    <row r="303" spans="1:83" ht="14.25" customHeight="1">
      <c r="A303" s="59"/>
      <c r="B303" s="59"/>
      <c r="C303" s="59"/>
      <c r="D303" s="59"/>
      <c r="E303" s="59"/>
      <c r="F303" s="59"/>
      <c r="G303" s="59"/>
      <c r="H303" s="59"/>
      <c r="I303" s="11"/>
      <c r="R303" s="12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2"/>
      <c r="BM303" s="12"/>
      <c r="BN303" s="12"/>
      <c r="BO303" s="12"/>
      <c r="BP303" s="12"/>
      <c r="BQ303" s="12"/>
      <c r="BR303" s="12"/>
      <c r="BS303" s="12"/>
      <c r="BT303" s="12"/>
      <c r="BU303" s="12"/>
      <c r="BV303" s="12"/>
      <c r="BW303" s="12"/>
      <c r="BX303" s="12"/>
      <c r="BY303" s="12"/>
      <c r="BZ303" s="12"/>
      <c r="CA303" s="12"/>
      <c r="CB303" s="12"/>
      <c r="CC303" s="12"/>
      <c r="CD303" s="12"/>
      <c r="CE303" s="12"/>
    </row>
    <row r="304" spans="1:83" ht="14.25" customHeight="1">
      <c r="A304" s="63"/>
      <c r="B304" s="63"/>
      <c r="C304" s="63"/>
      <c r="D304" s="63"/>
      <c r="E304" s="63"/>
      <c r="F304" s="63"/>
      <c r="G304" s="63"/>
      <c r="H304" s="63"/>
      <c r="I304" s="11"/>
      <c r="R304" s="62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2"/>
      <c r="BM304" s="12"/>
      <c r="BN304" s="12"/>
      <c r="BO304" s="12"/>
      <c r="BP304" s="12"/>
      <c r="BQ304" s="12"/>
      <c r="BR304" s="12"/>
      <c r="BS304" s="12"/>
      <c r="BT304" s="12"/>
      <c r="BU304" s="12"/>
      <c r="BV304" s="12"/>
      <c r="BW304" s="12"/>
      <c r="BX304" s="12"/>
      <c r="BY304" s="12"/>
      <c r="BZ304" s="12"/>
      <c r="CA304" s="12"/>
      <c r="CB304" s="12"/>
      <c r="CC304" s="12"/>
      <c r="CD304" s="12"/>
      <c r="CE304" s="12"/>
    </row>
    <row r="305" spans="1:83" ht="14.25" customHeight="1">
      <c r="A305" s="61"/>
      <c r="B305" s="61"/>
      <c r="C305" s="61"/>
      <c r="D305" s="61"/>
      <c r="E305" s="61"/>
      <c r="F305" s="61"/>
      <c r="G305" s="61"/>
      <c r="H305" s="61"/>
      <c r="I305" s="11"/>
      <c r="R305" s="12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</row>
    <row r="306" spans="1:83" ht="14.25" customHeight="1">
      <c r="A306" s="49"/>
      <c r="B306" s="49"/>
      <c r="C306" s="49"/>
      <c r="D306" s="49"/>
      <c r="E306" s="49"/>
      <c r="F306" s="49"/>
      <c r="G306" s="49"/>
      <c r="H306" s="49"/>
      <c r="I306" s="11"/>
      <c r="R306" s="62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2"/>
      <c r="BM306" s="12"/>
      <c r="BN306" s="12"/>
      <c r="BO306" s="12"/>
      <c r="BP306" s="12"/>
      <c r="BQ306" s="12"/>
      <c r="BR306" s="12"/>
      <c r="BS306" s="12"/>
      <c r="BT306" s="12"/>
      <c r="BU306" s="12"/>
      <c r="BV306" s="12"/>
      <c r="BW306" s="12"/>
      <c r="BX306" s="12"/>
      <c r="BY306" s="12"/>
      <c r="BZ306" s="12"/>
      <c r="CA306" s="12"/>
      <c r="CB306" s="12"/>
      <c r="CC306" s="12"/>
      <c r="CD306" s="12"/>
      <c r="CE306" s="12"/>
    </row>
    <row r="307" spans="1:83" ht="14.25" customHeight="1">
      <c r="A307" s="51"/>
      <c r="B307" s="51"/>
      <c r="C307" s="51"/>
      <c r="D307" s="51"/>
      <c r="E307" s="51"/>
      <c r="F307" s="51"/>
      <c r="G307" s="51"/>
      <c r="H307" s="51"/>
      <c r="I307" s="11"/>
      <c r="R307" s="12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2"/>
      <c r="BM307" s="12"/>
      <c r="BN307" s="12"/>
      <c r="BO307" s="12"/>
      <c r="BP307" s="12"/>
      <c r="BQ307" s="12"/>
      <c r="BR307" s="12"/>
      <c r="BS307" s="12"/>
      <c r="BT307" s="12"/>
      <c r="BU307" s="12"/>
      <c r="BV307" s="12"/>
      <c r="BW307" s="12"/>
      <c r="BX307" s="12"/>
      <c r="BY307" s="12"/>
      <c r="BZ307" s="12"/>
      <c r="CA307" s="12"/>
      <c r="CB307" s="12"/>
      <c r="CC307" s="12"/>
      <c r="CD307" s="12"/>
      <c r="CE307" s="12"/>
    </row>
    <row r="308" spans="1:83" ht="14.25" customHeight="1">
      <c r="A308" s="49"/>
      <c r="B308" s="49"/>
      <c r="C308" s="49"/>
      <c r="D308" s="49"/>
      <c r="E308" s="49"/>
      <c r="F308" s="49"/>
      <c r="G308" s="49"/>
      <c r="H308" s="49"/>
      <c r="I308" s="11"/>
      <c r="R308" s="62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/>
      <c r="BY308" s="12"/>
      <c r="BZ308" s="12"/>
      <c r="CA308" s="12"/>
      <c r="CB308" s="12"/>
      <c r="CC308" s="12"/>
      <c r="CD308" s="12"/>
      <c r="CE308" s="12"/>
    </row>
    <row r="309" spans="1:83" ht="14.25" customHeight="1">
      <c r="A309" s="51"/>
      <c r="B309" s="51"/>
      <c r="C309" s="51"/>
      <c r="D309" s="51"/>
      <c r="E309" s="51"/>
      <c r="F309" s="51"/>
      <c r="G309" s="51"/>
      <c r="H309" s="51"/>
      <c r="I309" s="11"/>
      <c r="R309" s="12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2"/>
      <c r="BM309" s="12"/>
      <c r="BN309" s="12"/>
      <c r="BO309" s="12"/>
      <c r="BP309" s="12"/>
      <c r="BQ309" s="12"/>
      <c r="BR309" s="12"/>
      <c r="BS309" s="12"/>
      <c r="BT309" s="12"/>
      <c r="BU309" s="12"/>
      <c r="BV309" s="12"/>
      <c r="BW309" s="12"/>
      <c r="BX309" s="12"/>
      <c r="BY309" s="12"/>
      <c r="BZ309" s="12"/>
      <c r="CA309" s="12"/>
      <c r="CB309" s="12"/>
      <c r="CC309" s="12"/>
      <c r="CD309" s="12"/>
      <c r="CE309" s="12"/>
    </row>
    <row r="310" spans="1:83" ht="14.25" customHeight="1">
      <c r="A310" s="49"/>
      <c r="B310" s="49"/>
      <c r="C310" s="49"/>
      <c r="D310" s="49"/>
      <c r="E310" s="49"/>
      <c r="F310" s="49"/>
      <c r="G310" s="49"/>
      <c r="H310" s="49"/>
      <c r="I310" s="11"/>
      <c r="R310" s="62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  <c r="BZ310" s="12"/>
      <c r="CA310" s="12"/>
      <c r="CB310" s="12"/>
      <c r="CC310" s="12"/>
      <c r="CD310" s="12"/>
      <c r="CE310" s="12"/>
    </row>
    <row r="311" spans="1:83" ht="14.25" customHeight="1">
      <c r="A311" s="51"/>
      <c r="B311" s="51"/>
      <c r="C311" s="51"/>
      <c r="D311" s="51"/>
      <c r="E311" s="51"/>
      <c r="F311" s="51"/>
      <c r="G311" s="51"/>
      <c r="H311" s="51"/>
      <c r="I311" s="11"/>
      <c r="R311" s="12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2"/>
      <c r="BM311" s="12"/>
      <c r="BN311" s="12"/>
      <c r="BO311" s="12"/>
      <c r="BP311" s="12"/>
      <c r="BQ311" s="12"/>
      <c r="BR311" s="12"/>
      <c r="BS311" s="12"/>
      <c r="BT311" s="12"/>
      <c r="BU311" s="12"/>
      <c r="BV311" s="12"/>
      <c r="BW311" s="12"/>
      <c r="BX311" s="12"/>
      <c r="BY311" s="12"/>
      <c r="BZ311" s="12"/>
      <c r="CA311" s="12"/>
      <c r="CB311" s="12"/>
      <c r="CC311" s="12"/>
      <c r="CD311" s="12"/>
      <c r="CE311" s="12"/>
    </row>
    <row r="312" spans="1:83" ht="14.25" customHeight="1">
      <c r="A312" s="49"/>
      <c r="B312" s="49"/>
      <c r="C312" s="49"/>
      <c r="D312" s="49"/>
      <c r="E312" s="49"/>
      <c r="F312" s="49"/>
      <c r="G312" s="49"/>
      <c r="H312" s="49"/>
      <c r="I312" s="11"/>
      <c r="R312" s="62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2"/>
      <c r="BM312" s="12"/>
      <c r="BN312" s="12"/>
      <c r="BO312" s="12"/>
      <c r="BP312" s="12"/>
      <c r="BQ312" s="12"/>
      <c r="BR312" s="12"/>
      <c r="BS312" s="12"/>
      <c r="BT312" s="12"/>
      <c r="BU312" s="12"/>
      <c r="BV312" s="12"/>
      <c r="BW312" s="12"/>
      <c r="BX312" s="12"/>
      <c r="BY312" s="12"/>
      <c r="BZ312" s="12"/>
      <c r="CA312" s="12"/>
      <c r="CB312" s="12"/>
      <c r="CC312" s="12"/>
      <c r="CD312" s="12"/>
      <c r="CE312" s="12"/>
    </row>
    <row r="313" spans="1:83" ht="14.25" customHeight="1">
      <c r="A313" s="51"/>
      <c r="B313" s="51"/>
      <c r="C313" s="51"/>
      <c r="D313" s="51"/>
      <c r="E313" s="51"/>
      <c r="F313" s="51"/>
      <c r="G313" s="51"/>
      <c r="H313" s="51"/>
      <c r="I313" s="11"/>
      <c r="R313" s="12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2"/>
      <c r="BM313" s="12"/>
      <c r="BN313" s="12"/>
      <c r="BO313" s="12"/>
      <c r="BP313" s="12"/>
      <c r="BQ313" s="12"/>
      <c r="BR313" s="12"/>
      <c r="BS313" s="12"/>
      <c r="BT313" s="12"/>
      <c r="BU313" s="12"/>
      <c r="BV313" s="12"/>
      <c r="BW313" s="12"/>
      <c r="BX313" s="12"/>
      <c r="BY313" s="12"/>
      <c r="BZ313" s="12"/>
      <c r="CA313" s="12"/>
      <c r="CB313" s="12"/>
      <c r="CC313" s="12"/>
      <c r="CD313" s="12"/>
      <c r="CE313" s="12"/>
    </row>
    <row r="314" spans="1:83" ht="14.25" customHeight="1">
      <c r="A314" s="49"/>
      <c r="B314" s="49"/>
      <c r="C314" s="49"/>
      <c r="D314" s="49"/>
      <c r="E314" s="49"/>
      <c r="F314" s="49"/>
      <c r="G314" s="49"/>
      <c r="H314" s="49"/>
      <c r="I314" s="11"/>
      <c r="R314" s="62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/>
      <c r="CB314" s="12"/>
      <c r="CC314" s="12"/>
      <c r="CD314" s="12"/>
      <c r="CE314" s="12"/>
    </row>
    <row r="315" spans="1:83" ht="14.25" customHeight="1">
      <c r="A315" s="51"/>
      <c r="B315" s="51"/>
      <c r="C315" s="51"/>
      <c r="D315" s="51"/>
      <c r="E315" s="51"/>
      <c r="F315" s="51"/>
      <c r="G315" s="51"/>
      <c r="H315" s="51"/>
      <c r="I315" s="11"/>
      <c r="R315" s="12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2"/>
      <c r="BM315" s="12"/>
      <c r="BN315" s="12"/>
      <c r="BO315" s="12"/>
      <c r="BP315" s="12"/>
      <c r="BQ315" s="12"/>
      <c r="BR315" s="12"/>
      <c r="BS315" s="12"/>
      <c r="BT315" s="12"/>
      <c r="BU315" s="12"/>
      <c r="BV315" s="12"/>
      <c r="BW315" s="12"/>
      <c r="BX315" s="12"/>
      <c r="BY315" s="12"/>
      <c r="BZ315" s="12"/>
      <c r="CA315" s="12"/>
      <c r="CB315" s="12"/>
      <c r="CC315" s="12"/>
      <c r="CD315" s="12"/>
      <c r="CE315" s="12"/>
    </row>
    <row r="316" spans="1:83" ht="14.25" customHeight="1">
      <c r="A316" s="49"/>
      <c r="B316" s="49"/>
      <c r="C316" s="49"/>
      <c r="D316" s="49"/>
      <c r="E316" s="49"/>
      <c r="F316" s="49"/>
      <c r="G316" s="49"/>
      <c r="H316" s="49"/>
      <c r="I316" s="11"/>
      <c r="R316" s="57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2"/>
      <c r="BM316" s="12"/>
      <c r="BN316" s="12"/>
      <c r="BO316" s="12"/>
      <c r="BP316" s="12"/>
      <c r="BQ316" s="12"/>
      <c r="BR316" s="12"/>
      <c r="BS316" s="12"/>
      <c r="BT316" s="12"/>
      <c r="BU316" s="12"/>
      <c r="BV316" s="12"/>
      <c r="BW316" s="12"/>
      <c r="BX316" s="12"/>
      <c r="BY316" s="12"/>
      <c r="BZ316" s="12"/>
      <c r="CA316" s="12"/>
      <c r="CB316" s="12"/>
      <c r="CC316" s="12"/>
      <c r="CD316" s="12"/>
      <c r="CE316" s="12"/>
    </row>
    <row r="317" spans="1:83" ht="14.25" customHeight="1">
      <c r="A317" s="51"/>
      <c r="B317" s="51"/>
      <c r="C317" s="51"/>
      <c r="D317" s="51"/>
      <c r="E317" s="51"/>
      <c r="F317" s="51"/>
      <c r="G317" s="51"/>
      <c r="H317" s="5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2"/>
      <c r="BM317" s="12"/>
      <c r="BN317" s="12"/>
      <c r="BO317" s="12"/>
      <c r="BP317" s="12"/>
      <c r="BQ317" s="12"/>
      <c r="BR317" s="12"/>
      <c r="BS317" s="12"/>
      <c r="BT317" s="12"/>
      <c r="BU317" s="12"/>
      <c r="BV317" s="12"/>
      <c r="BW317" s="12"/>
      <c r="BX317" s="12"/>
      <c r="BY317" s="12"/>
      <c r="BZ317" s="12"/>
      <c r="CA317" s="12"/>
      <c r="CB317" s="12"/>
      <c r="CC317" s="12"/>
      <c r="CD317" s="12"/>
      <c r="CE317" s="12"/>
    </row>
    <row r="318" spans="1:83" ht="14.25" customHeight="1">
      <c r="A318" s="49"/>
      <c r="B318" s="49"/>
      <c r="C318" s="49"/>
      <c r="D318" s="49"/>
      <c r="E318" s="49"/>
      <c r="F318" s="49"/>
      <c r="G318" s="49"/>
      <c r="H318" s="49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2"/>
      <c r="BM318" s="12"/>
      <c r="BN318" s="12"/>
      <c r="BO318" s="12"/>
      <c r="BP318" s="12"/>
      <c r="BQ318" s="12"/>
      <c r="BR318" s="12"/>
      <c r="BS318" s="12"/>
      <c r="BT318" s="12"/>
      <c r="BU318" s="12"/>
      <c r="BV318" s="12"/>
      <c r="BW318" s="12"/>
      <c r="BX318" s="12"/>
      <c r="BY318" s="12"/>
      <c r="BZ318" s="12"/>
      <c r="CA318" s="12"/>
      <c r="CB318" s="12"/>
      <c r="CC318" s="12"/>
      <c r="CD318" s="12"/>
      <c r="CE318" s="12"/>
    </row>
    <row r="319" spans="1:83" ht="14.25" customHeight="1">
      <c r="A319" s="59"/>
      <c r="B319" s="59"/>
      <c r="C319" s="59"/>
      <c r="D319" s="59"/>
      <c r="E319" s="59"/>
      <c r="F319" s="59"/>
      <c r="G319" s="59"/>
      <c r="H319" s="59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/>
      <c r="CB319" s="12"/>
      <c r="CC319" s="12"/>
      <c r="CD319" s="12"/>
      <c r="CE319" s="12"/>
    </row>
    <row r="320" spans="1:83" ht="14.2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  <c r="BR320" s="12"/>
      <c r="BS320" s="12"/>
      <c r="BT320" s="12"/>
      <c r="BU320" s="12"/>
      <c r="BV320" s="12"/>
      <c r="BW320" s="12"/>
      <c r="BX320" s="12"/>
      <c r="BY320" s="12"/>
      <c r="BZ320" s="12"/>
      <c r="CA320" s="12"/>
      <c r="CB320" s="12"/>
      <c r="CC320" s="12"/>
      <c r="CD320" s="12"/>
      <c r="CE320" s="12"/>
    </row>
    <row r="321" spans="1:83" ht="1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  <c r="BR321" s="12"/>
      <c r="BS321" s="12"/>
      <c r="BT321" s="12"/>
      <c r="BU321" s="12"/>
      <c r="BV321" s="12"/>
      <c r="BW321" s="12"/>
      <c r="BX321" s="12"/>
      <c r="BY321" s="12"/>
      <c r="BZ321" s="12"/>
      <c r="CA321" s="12"/>
      <c r="CB321" s="12"/>
      <c r="CC321" s="12"/>
      <c r="CD321" s="12"/>
      <c r="CE321" s="12"/>
    </row>
    <row r="322" spans="1:83" ht="14.2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  <c r="BR322" s="12"/>
      <c r="BS322" s="12"/>
      <c r="BT322" s="12"/>
      <c r="BU322" s="12"/>
      <c r="BV322" s="12"/>
      <c r="BW322" s="12"/>
      <c r="BX322" s="12"/>
      <c r="BY322" s="12"/>
      <c r="BZ322" s="12"/>
      <c r="CA322" s="12"/>
      <c r="CB322" s="12"/>
      <c r="CC322" s="12"/>
      <c r="CD322" s="12"/>
      <c r="CE322" s="12"/>
    </row>
    <row r="323" spans="1:83" ht="14.2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  <c r="BR323" s="12"/>
      <c r="BS323" s="12"/>
      <c r="BT323" s="12"/>
      <c r="BU323" s="12"/>
      <c r="BV323" s="12"/>
      <c r="BW323" s="12"/>
      <c r="BX323" s="12"/>
      <c r="BY323" s="12"/>
      <c r="BZ323" s="12"/>
      <c r="CA323" s="12"/>
      <c r="CB323" s="12"/>
      <c r="CC323" s="12"/>
      <c r="CD323" s="12"/>
      <c r="CE323" s="12"/>
    </row>
    <row r="324" spans="1:83" ht="14.2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  <c r="BR324" s="12"/>
      <c r="BS324" s="12"/>
      <c r="BT324" s="12"/>
      <c r="BU324" s="12"/>
      <c r="BV324" s="12"/>
      <c r="BW324" s="12"/>
      <c r="BX324" s="12"/>
      <c r="BY324" s="12"/>
      <c r="BZ324" s="12"/>
      <c r="CA324" s="12"/>
      <c r="CB324" s="12"/>
      <c r="CC324" s="12"/>
      <c r="CD324" s="12"/>
      <c r="CE324" s="12"/>
    </row>
    <row r="325" spans="1:83" ht="14.2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  <c r="BR325" s="12"/>
      <c r="BS325" s="12"/>
      <c r="BT325" s="12"/>
      <c r="BU325" s="12"/>
      <c r="BV325" s="12"/>
      <c r="BW325" s="12"/>
      <c r="BX325" s="12"/>
      <c r="BY325" s="12"/>
      <c r="BZ325" s="12"/>
      <c r="CA325" s="12"/>
      <c r="CB325" s="12"/>
      <c r="CC325" s="12"/>
      <c r="CD325" s="12"/>
      <c r="CE325" s="12"/>
    </row>
    <row r="326" spans="1:83" ht="14.2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  <c r="BR326" s="12"/>
      <c r="BS326" s="12"/>
      <c r="BT326" s="12"/>
      <c r="BU326" s="12"/>
      <c r="BV326" s="12"/>
      <c r="BW326" s="12"/>
      <c r="BX326" s="12"/>
      <c r="BY326" s="12"/>
      <c r="BZ326" s="12"/>
      <c r="CA326" s="12"/>
      <c r="CB326" s="12"/>
      <c r="CC326" s="12"/>
      <c r="CD326" s="12"/>
      <c r="CE326" s="12"/>
    </row>
    <row r="327" spans="1:83" ht="14.2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  <c r="BR327" s="12"/>
      <c r="BS327" s="12"/>
      <c r="BT327" s="12"/>
      <c r="BU327" s="12"/>
      <c r="BV327" s="12"/>
      <c r="BW327" s="12"/>
      <c r="BX327" s="12"/>
      <c r="BY327" s="12"/>
      <c r="BZ327" s="12"/>
      <c r="CA327" s="12"/>
      <c r="CB327" s="12"/>
      <c r="CC327" s="12"/>
      <c r="CD327" s="12"/>
      <c r="CE327" s="12"/>
    </row>
    <row r="328" spans="1:83" ht="14.2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  <c r="BR328" s="12"/>
      <c r="BS328" s="12"/>
      <c r="BT328" s="12"/>
      <c r="BU328" s="12"/>
      <c r="BV328" s="12"/>
      <c r="BW328" s="12"/>
      <c r="BX328" s="12"/>
      <c r="BY328" s="12"/>
      <c r="BZ328" s="12"/>
      <c r="CA328" s="12"/>
      <c r="CB328" s="12"/>
      <c r="CC328" s="12"/>
      <c r="CD328" s="12"/>
      <c r="CE328" s="12"/>
    </row>
    <row r="329" spans="1:83" ht="14.2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  <c r="BR329" s="12"/>
      <c r="BS329" s="12"/>
      <c r="BT329" s="12"/>
      <c r="BU329" s="12"/>
      <c r="BV329" s="12"/>
      <c r="BW329" s="12"/>
      <c r="BX329" s="12"/>
      <c r="BY329" s="12"/>
      <c r="BZ329" s="12"/>
      <c r="CA329" s="12"/>
      <c r="CB329" s="12"/>
      <c r="CC329" s="12"/>
      <c r="CD329" s="12"/>
      <c r="CE329" s="12"/>
    </row>
    <row r="330" spans="1:83" ht="14.2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  <c r="BR330" s="12"/>
      <c r="BS330" s="12"/>
      <c r="BT330" s="12"/>
      <c r="BU330" s="12"/>
      <c r="BV330" s="12"/>
      <c r="BW330" s="12"/>
      <c r="BX330" s="12"/>
      <c r="BY330" s="12"/>
      <c r="BZ330" s="12"/>
      <c r="CA330" s="12"/>
      <c r="CB330" s="12"/>
      <c r="CC330" s="12"/>
      <c r="CD330" s="12"/>
      <c r="CE330" s="12"/>
    </row>
    <row r="331" spans="1:83" ht="14.2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  <c r="BR331" s="12"/>
      <c r="BS331" s="12"/>
      <c r="BT331" s="12"/>
      <c r="BU331" s="12"/>
      <c r="BV331" s="12"/>
      <c r="BW331" s="12"/>
      <c r="BX331" s="12"/>
      <c r="BY331" s="12"/>
      <c r="BZ331" s="12"/>
      <c r="CA331" s="12"/>
      <c r="CB331" s="12"/>
      <c r="CC331" s="12"/>
      <c r="CD331" s="12"/>
      <c r="CE331" s="12"/>
    </row>
    <row r="332" spans="1:83" ht="14.2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  <c r="BR332" s="12"/>
      <c r="BS332" s="12"/>
      <c r="BT332" s="12"/>
      <c r="BU332" s="12"/>
      <c r="BV332" s="12"/>
      <c r="BW332" s="12"/>
      <c r="BX332" s="12"/>
      <c r="BY332" s="12"/>
      <c r="BZ332" s="12"/>
      <c r="CA332" s="12"/>
      <c r="CB332" s="12"/>
      <c r="CC332" s="12"/>
      <c r="CD332" s="12"/>
      <c r="CE332" s="12"/>
    </row>
    <row r="333" spans="1:83" ht="14.2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  <c r="BR333" s="12"/>
      <c r="BS333" s="12"/>
      <c r="BT333" s="12"/>
      <c r="BU333" s="12"/>
      <c r="BV333" s="12"/>
      <c r="BW333" s="12"/>
      <c r="BX333" s="12"/>
      <c r="BY333" s="12"/>
      <c r="BZ333" s="12"/>
      <c r="CA333" s="12"/>
      <c r="CB333" s="12"/>
      <c r="CC333" s="12"/>
      <c r="CD333" s="12"/>
      <c r="CE333" s="12"/>
    </row>
    <row r="334" spans="1:83" ht="14.2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2"/>
      <c r="BT334" s="12"/>
      <c r="BU334" s="12"/>
      <c r="BV334" s="12"/>
      <c r="BW334" s="12"/>
      <c r="BX334" s="12"/>
      <c r="BY334" s="12"/>
      <c r="BZ334" s="12"/>
      <c r="CA334" s="12"/>
      <c r="CB334" s="12"/>
      <c r="CC334" s="12"/>
      <c r="CD334" s="12"/>
      <c r="CE334" s="12"/>
    </row>
    <row r="335" spans="1:83" ht="14.2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  <c r="BR335" s="12"/>
      <c r="BS335" s="12"/>
      <c r="BT335" s="12"/>
      <c r="BU335" s="12"/>
      <c r="BV335" s="12"/>
      <c r="BW335" s="12"/>
      <c r="BX335" s="12"/>
      <c r="BY335" s="12"/>
      <c r="BZ335" s="12"/>
      <c r="CA335" s="12"/>
      <c r="CB335" s="12"/>
      <c r="CC335" s="12"/>
      <c r="CD335" s="12"/>
      <c r="CE335" s="12"/>
    </row>
    <row r="336" spans="1:83" ht="14.2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  <c r="BR336" s="12"/>
      <c r="BS336" s="12"/>
      <c r="BT336" s="12"/>
      <c r="BU336" s="12"/>
      <c r="BV336" s="12"/>
      <c r="BW336" s="12"/>
      <c r="BX336" s="12"/>
      <c r="BY336" s="12"/>
      <c r="BZ336" s="12"/>
      <c r="CA336" s="12"/>
      <c r="CB336" s="12"/>
      <c r="CC336" s="12"/>
      <c r="CD336" s="12"/>
      <c r="CE336" s="12"/>
    </row>
    <row r="337" spans="1:83" ht="14.2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  <c r="BR337" s="12"/>
      <c r="BS337" s="12"/>
      <c r="BT337" s="12"/>
      <c r="BU337" s="12"/>
      <c r="BV337" s="12"/>
      <c r="BW337" s="12"/>
      <c r="BX337" s="12"/>
      <c r="BY337" s="12"/>
      <c r="BZ337" s="12"/>
      <c r="CA337" s="12"/>
      <c r="CB337" s="12"/>
      <c r="CC337" s="12"/>
      <c r="CD337" s="12"/>
      <c r="CE337" s="12"/>
    </row>
    <row r="338" spans="1:83" ht="14.2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/>
      <c r="BX338" s="12"/>
      <c r="BY338" s="12"/>
      <c r="BZ338" s="12"/>
      <c r="CA338" s="12"/>
      <c r="CB338" s="12"/>
      <c r="CC338" s="12"/>
      <c r="CD338" s="12"/>
      <c r="CE338" s="12"/>
    </row>
    <row r="339" spans="1:83" ht="14.2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  <c r="BR339" s="12"/>
      <c r="BS339" s="12"/>
      <c r="BT339" s="12"/>
      <c r="BU339" s="12"/>
      <c r="BV339" s="12"/>
      <c r="BW339" s="12"/>
      <c r="BX339" s="12"/>
      <c r="BY339" s="12"/>
      <c r="BZ339" s="12"/>
      <c r="CA339" s="12"/>
      <c r="CB339" s="12"/>
      <c r="CC339" s="12"/>
      <c r="CD339" s="12"/>
      <c r="CE339" s="12"/>
    </row>
    <row r="340" spans="1:83" ht="14.2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  <c r="BR340" s="12"/>
      <c r="BS340" s="12"/>
      <c r="BT340" s="12"/>
      <c r="BU340" s="12"/>
      <c r="BV340" s="12"/>
      <c r="BW340" s="12"/>
      <c r="BX340" s="12"/>
      <c r="BY340" s="12"/>
      <c r="BZ340" s="12"/>
      <c r="CA340" s="12"/>
      <c r="CB340" s="12"/>
      <c r="CC340" s="12"/>
      <c r="CD340" s="12"/>
      <c r="CE340" s="12"/>
    </row>
    <row r="341" spans="1:83" ht="14.2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  <c r="BR341" s="12"/>
      <c r="BS341" s="12"/>
      <c r="BT341" s="12"/>
      <c r="BU341" s="12"/>
      <c r="BV341" s="12"/>
      <c r="BW341" s="12"/>
      <c r="BX341" s="12"/>
      <c r="BY341" s="12"/>
      <c r="BZ341" s="12"/>
      <c r="CA341" s="12"/>
      <c r="CB341" s="12"/>
      <c r="CC341" s="12"/>
      <c r="CD341" s="12"/>
      <c r="CE341" s="12"/>
    </row>
    <row r="342" spans="1:83" ht="14.2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  <c r="BR342" s="12"/>
      <c r="BS342" s="12"/>
      <c r="BT342" s="12"/>
      <c r="BU342" s="12"/>
      <c r="BV342" s="12"/>
      <c r="BW342" s="12"/>
      <c r="BX342" s="12"/>
      <c r="BY342" s="12"/>
      <c r="BZ342" s="12"/>
      <c r="CA342" s="12"/>
      <c r="CB342" s="12"/>
      <c r="CC342" s="12"/>
      <c r="CD342" s="12"/>
      <c r="CE342" s="12"/>
    </row>
    <row r="343" spans="1:83" ht="14.2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/>
      <c r="BY343" s="12"/>
      <c r="BZ343" s="12"/>
      <c r="CA343" s="12"/>
      <c r="CB343" s="12"/>
      <c r="CC343" s="12"/>
      <c r="CD343" s="12"/>
      <c r="CE343" s="12"/>
    </row>
    <row r="344" spans="1:83" ht="14.2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  <c r="BR344" s="12"/>
      <c r="BS344" s="12"/>
      <c r="BT344" s="12"/>
      <c r="BU344" s="12"/>
      <c r="BV344" s="12"/>
      <c r="BW344" s="12"/>
      <c r="BX344" s="12"/>
      <c r="BY344" s="12"/>
      <c r="BZ344" s="12"/>
      <c r="CA344" s="12"/>
      <c r="CB344" s="12"/>
      <c r="CC344" s="12"/>
      <c r="CD344" s="12"/>
      <c r="CE344" s="12"/>
    </row>
    <row r="345" spans="1:83" ht="14.2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  <c r="BR345" s="12"/>
      <c r="BS345" s="12"/>
      <c r="BT345" s="12"/>
      <c r="BU345" s="12"/>
      <c r="BV345" s="12"/>
      <c r="BW345" s="12"/>
      <c r="BX345" s="12"/>
      <c r="BY345" s="12"/>
      <c r="BZ345" s="12"/>
      <c r="CA345" s="12"/>
      <c r="CB345" s="12"/>
      <c r="CC345" s="12"/>
      <c r="CD345" s="12"/>
      <c r="CE345" s="12"/>
    </row>
    <row r="346" spans="1:83" ht="14.2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  <c r="BR346" s="12"/>
      <c r="BS346" s="12"/>
      <c r="BT346" s="12"/>
      <c r="BU346" s="12"/>
      <c r="BV346" s="12"/>
      <c r="BW346" s="12"/>
      <c r="BX346" s="12"/>
      <c r="BY346" s="12"/>
      <c r="BZ346" s="12"/>
      <c r="CA346" s="12"/>
      <c r="CB346" s="12"/>
      <c r="CC346" s="12"/>
      <c r="CD346" s="12"/>
      <c r="CE346" s="12"/>
    </row>
    <row r="347" spans="1:83" ht="14.2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  <c r="BY347" s="12"/>
      <c r="BZ347" s="12"/>
      <c r="CA347" s="12"/>
      <c r="CB347" s="12"/>
      <c r="CC347" s="12"/>
      <c r="CD347" s="12"/>
      <c r="CE347" s="12"/>
    </row>
    <row r="348" spans="1:83" ht="14.2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/>
      <c r="BX348" s="12"/>
      <c r="BY348" s="12"/>
      <c r="BZ348" s="12"/>
      <c r="CA348" s="12"/>
      <c r="CB348" s="12"/>
      <c r="CC348" s="12"/>
      <c r="CD348" s="12"/>
      <c r="CE348" s="12"/>
    </row>
    <row r="349" spans="1:83" ht="14.2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  <c r="BR349" s="12"/>
      <c r="BS349" s="12"/>
      <c r="BT349" s="12"/>
      <c r="BU349" s="12"/>
      <c r="BV349" s="12"/>
      <c r="BW349" s="12"/>
      <c r="BX349" s="12"/>
      <c r="BY349" s="12"/>
      <c r="BZ349" s="12"/>
      <c r="CA349" s="12"/>
      <c r="CB349" s="12"/>
      <c r="CC349" s="12"/>
      <c r="CD349" s="12"/>
      <c r="CE349" s="12"/>
    </row>
    <row r="350" spans="1:83" ht="14.2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  <c r="BR350" s="12"/>
      <c r="BS350" s="12"/>
      <c r="BT350" s="12"/>
      <c r="BU350" s="12"/>
      <c r="BV350" s="12"/>
      <c r="BW350" s="12"/>
      <c r="BX350" s="12"/>
      <c r="BY350" s="12"/>
      <c r="BZ350" s="12"/>
      <c r="CA350" s="12"/>
      <c r="CB350" s="12"/>
      <c r="CC350" s="12"/>
      <c r="CD350" s="12"/>
      <c r="CE350" s="12"/>
    </row>
    <row r="351" spans="1:83" ht="14.2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  <c r="BR351" s="12"/>
      <c r="BS351" s="12"/>
      <c r="BT351" s="12"/>
      <c r="BU351" s="12"/>
      <c r="BV351" s="12"/>
      <c r="BW351" s="12"/>
      <c r="BX351" s="12"/>
      <c r="BY351" s="12"/>
      <c r="BZ351" s="12"/>
      <c r="CA351" s="12"/>
      <c r="CB351" s="12"/>
      <c r="CC351" s="12"/>
      <c r="CD351" s="12"/>
      <c r="CE351" s="12"/>
    </row>
    <row r="352" spans="1:83" ht="14.2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  <c r="BR352" s="12"/>
      <c r="BS352" s="12"/>
      <c r="BT352" s="12"/>
      <c r="BU352" s="12"/>
      <c r="BV352" s="12"/>
      <c r="BW352" s="12"/>
      <c r="BX352" s="12"/>
      <c r="BY352" s="12"/>
      <c r="BZ352" s="12"/>
      <c r="CA352" s="12"/>
      <c r="CB352" s="12"/>
      <c r="CC352" s="12"/>
      <c r="CD352" s="12"/>
      <c r="CE352" s="12"/>
    </row>
    <row r="353" spans="1:83" ht="14.2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  <c r="BR353" s="12"/>
      <c r="BS353" s="12"/>
      <c r="BT353" s="12"/>
      <c r="BU353" s="12"/>
      <c r="BV353" s="12"/>
      <c r="BW353" s="12"/>
      <c r="BX353" s="12"/>
      <c r="BY353" s="12"/>
      <c r="BZ353" s="12"/>
      <c r="CA353" s="12"/>
      <c r="CB353" s="12"/>
      <c r="CC353" s="12"/>
      <c r="CD353" s="12"/>
      <c r="CE353" s="12"/>
    </row>
    <row r="354" spans="1:83" ht="14.2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  <c r="BR354" s="12"/>
      <c r="BS354" s="12"/>
      <c r="BT354" s="12"/>
      <c r="BU354" s="12"/>
      <c r="BV354" s="12"/>
      <c r="BW354" s="12"/>
      <c r="BX354" s="12"/>
      <c r="BY354" s="12"/>
      <c r="BZ354" s="12"/>
      <c r="CA354" s="12"/>
      <c r="CB354" s="12"/>
      <c r="CC354" s="12"/>
      <c r="CD354" s="12"/>
      <c r="CE354" s="12"/>
    </row>
    <row r="355" spans="1:83" ht="14.2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  <c r="BR355" s="12"/>
      <c r="BS355" s="12"/>
      <c r="BT355" s="12"/>
      <c r="BU355" s="12"/>
      <c r="BV355" s="12"/>
      <c r="BW355" s="12"/>
      <c r="BX355" s="12"/>
      <c r="BY355" s="12"/>
      <c r="BZ355" s="12"/>
      <c r="CA355" s="12"/>
      <c r="CB355" s="12"/>
      <c r="CC355" s="12"/>
      <c r="CD355" s="12"/>
      <c r="CE355" s="12"/>
    </row>
    <row r="356" spans="1:83" ht="14.2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  <c r="BR356" s="12"/>
      <c r="BS356" s="12"/>
      <c r="BT356" s="12"/>
      <c r="BU356" s="12"/>
      <c r="BV356" s="12"/>
      <c r="BW356" s="12"/>
      <c r="BX356" s="12"/>
      <c r="BY356" s="12"/>
      <c r="BZ356" s="12"/>
      <c r="CA356" s="12"/>
      <c r="CB356" s="12"/>
      <c r="CC356" s="12"/>
      <c r="CD356" s="12"/>
      <c r="CE356" s="12"/>
    </row>
    <row r="357" spans="1:83" ht="14.2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  <c r="BR357" s="12"/>
      <c r="BS357" s="12"/>
      <c r="BT357" s="12"/>
      <c r="BU357" s="12"/>
      <c r="BV357" s="12"/>
      <c r="BW357" s="12"/>
      <c r="BX357" s="12"/>
      <c r="BY357" s="12"/>
      <c r="BZ357" s="12"/>
      <c r="CA357" s="12"/>
      <c r="CB357" s="12"/>
      <c r="CC357" s="12"/>
      <c r="CD357" s="12"/>
      <c r="CE357" s="12"/>
    </row>
    <row r="358" spans="1:83" ht="14.2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  <c r="BR358" s="12"/>
      <c r="BS358" s="12"/>
      <c r="BT358" s="12"/>
      <c r="BU358" s="12"/>
      <c r="BV358" s="12"/>
      <c r="BW358" s="12"/>
      <c r="BX358" s="12"/>
      <c r="BY358" s="12"/>
      <c r="BZ358" s="12"/>
      <c r="CA358" s="12"/>
      <c r="CB358" s="12"/>
      <c r="CC358" s="12"/>
      <c r="CD358" s="12"/>
      <c r="CE358" s="12"/>
    </row>
    <row r="359" spans="1:83" ht="14.2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  <c r="BR359" s="12"/>
      <c r="BS359" s="12"/>
      <c r="BT359" s="12"/>
      <c r="BU359" s="12"/>
      <c r="BV359" s="12"/>
      <c r="BW359" s="12"/>
      <c r="BX359" s="12"/>
      <c r="BY359" s="12"/>
      <c r="BZ359" s="12"/>
      <c r="CA359" s="12"/>
      <c r="CB359" s="12"/>
      <c r="CC359" s="12"/>
      <c r="CD359" s="12"/>
      <c r="CE359" s="12"/>
    </row>
    <row r="360" spans="1:83" ht="14.2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  <c r="BR360" s="12"/>
      <c r="BS360" s="12"/>
      <c r="BT360" s="12"/>
      <c r="BU360" s="12"/>
      <c r="BV360" s="12"/>
      <c r="BW360" s="12"/>
      <c r="BX360" s="12"/>
      <c r="BY360" s="12"/>
      <c r="BZ360" s="12"/>
      <c r="CA360" s="12"/>
      <c r="CB360" s="12"/>
      <c r="CC360" s="12"/>
      <c r="CD360" s="12"/>
      <c r="CE360" s="12"/>
    </row>
    <row r="361" spans="1:83" ht="14.2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  <c r="BR361" s="12"/>
      <c r="BS361" s="12"/>
      <c r="BT361" s="12"/>
      <c r="BU361" s="12"/>
      <c r="BV361" s="12"/>
      <c r="BW361" s="12"/>
      <c r="BX361" s="12"/>
      <c r="BY361" s="12"/>
      <c r="BZ361" s="12"/>
      <c r="CA361" s="12"/>
      <c r="CB361" s="12"/>
      <c r="CC361" s="12"/>
      <c r="CD361" s="12"/>
      <c r="CE361" s="12"/>
    </row>
    <row r="362" spans="1:83" ht="14.2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  <c r="BR362" s="12"/>
      <c r="BS362" s="12"/>
      <c r="BT362" s="12"/>
      <c r="BU362" s="12"/>
      <c r="BV362" s="12"/>
      <c r="BW362" s="12"/>
      <c r="BX362" s="12"/>
      <c r="BY362" s="12"/>
      <c r="BZ362" s="12"/>
      <c r="CA362" s="12"/>
      <c r="CB362" s="12"/>
      <c r="CC362" s="12"/>
      <c r="CD362" s="12"/>
      <c r="CE362" s="12"/>
    </row>
    <row r="363" spans="1:83" ht="14.2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  <c r="BR363" s="12"/>
      <c r="BS363" s="12"/>
      <c r="BT363" s="12"/>
      <c r="BU363" s="12"/>
      <c r="BV363" s="12"/>
      <c r="BW363" s="12"/>
      <c r="BX363" s="12"/>
      <c r="BY363" s="12"/>
      <c r="BZ363" s="12"/>
      <c r="CA363" s="12"/>
      <c r="CB363" s="12"/>
      <c r="CC363" s="12"/>
      <c r="CD363" s="12"/>
      <c r="CE363" s="12"/>
    </row>
    <row r="364" spans="1:83" ht="14.2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  <c r="BR364" s="12"/>
      <c r="BS364" s="12"/>
      <c r="BT364" s="12"/>
      <c r="BU364" s="12"/>
      <c r="BV364" s="12"/>
      <c r="BW364" s="12"/>
      <c r="BX364" s="12"/>
      <c r="BY364" s="12"/>
      <c r="BZ364" s="12"/>
      <c r="CA364" s="12"/>
      <c r="CB364" s="12"/>
      <c r="CC364" s="12"/>
      <c r="CD364" s="12"/>
      <c r="CE364" s="12"/>
    </row>
    <row r="365" spans="1:83" ht="14.2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  <c r="BR365" s="12"/>
      <c r="BS365" s="12"/>
      <c r="BT365" s="12"/>
      <c r="BU365" s="12"/>
      <c r="BV365" s="12"/>
      <c r="BW365" s="12"/>
      <c r="BX365" s="12"/>
      <c r="BY365" s="12"/>
      <c r="BZ365" s="12"/>
      <c r="CA365" s="12"/>
      <c r="CB365" s="12"/>
      <c r="CC365" s="12"/>
      <c r="CD365" s="12"/>
      <c r="CE365" s="12"/>
    </row>
    <row r="366" spans="1:83" ht="14.2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  <c r="BR366" s="12"/>
      <c r="BS366" s="12"/>
      <c r="BT366" s="12"/>
      <c r="BU366" s="12"/>
      <c r="BV366" s="12"/>
      <c r="BW366" s="12"/>
      <c r="BX366" s="12"/>
      <c r="BY366" s="12"/>
      <c r="BZ366" s="12"/>
      <c r="CA366" s="12"/>
      <c r="CB366" s="12"/>
      <c r="CC366" s="12"/>
      <c r="CD366" s="12"/>
      <c r="CE366" s="12"/>
    </row>
    <row r="367" spans="1:83" ht="14.2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  <c r="BR367" s="12"/>
      <c r="BS367" s="12"/>
      <c r="BT367" s="12"/>
      <c r="BU367" s="12"/>
      <c r="BV367" s="12"/>
      <c r="BW367" s="12"/>
      <c r="BX367" s="12"/>
      <c r="BY367" s="12"/>
      <c r="BZ367" s="12"/>
      <c r="CA367" s="12"/>
      <c r="CB367" s="12"/>
      <c r="CC367" s="12"/>
      <c r="CD367" s="12"/>
      <c r="CE367" s="12"/>
    </row>
    <row r="368" spans="1:83" ht="14.2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  <c r="BR368" s="12"/>
      <c r="BS368" s="12"/>
      <c r="BT368" s="12"/>
      <c r="BU368" s="12"/>
      <c r="BV368" s="12"/>
      <c r="BW368" s="12"/>
      <c r="BX368" s="12"/>
      <c r="BY368" s="12"/>
      <c r="BZ368" s="12"/>
      <c r="CA368" s="12"/>
      <c r="CB368" s="12"/>
      <c r="CC368" s="12"/>
      <c r="CD368" s="12"/>
      <c r="CE368" s="12"/>
    </row>
    <row r="369" spans="1:83" ht="14.2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  <c r="BR369" s="12"/>
      <c r="BS369" s="12"/>
      <c r="BT369" s="12"/>
      <c r="BU369" s="12"/>
      <c r="BV369" s="12"/>
      <c r="BW369" s="12"/>
      <c r="BX369" s="12"/>
      <c r="BY369" s="12"/>
      <c r="BZ369" s="12"/>
      <c r="CA369" s="12"/>
      <c r="CB369" s="12"/>
      <c r="CC369" s="12"/>
      <c r="CD369" s="12"/>
      <c r="CE369" s="12"/>
    </row>
    <row r="370" spans="1:83" ht="14.2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  <c r="BR370" s="12"/>
      <c r="BS370" s="12"/>
      <c r="BT370" s="12"/>
      <c r="BU370" s="12"/>
      <c r="BV370" s="12"/>
      <c r="BW370" s="12"/>
      <c r="BX370" s="12"/>
      <c r="BY370" s="12"/>
      <c r="BZ370" s="12"/>
      <c r="CA370" s="12"/>
      <c r="CB370" s="12"/>
      <c r="CC370" s="12"/>
      <c r="CD370" s="12"/>
      <c r="CE370" s="12"/>
    </row>
    <row r="371" spans="1:83" ht="14.2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  <c r="BR371" s="12"/>
      <c r="BS371" s="12"/>
      <c r="BT371" s="12"/>
      <c r="BU371" s="12"/>
      <c r="BV371" s="12"/>
      <c r="BW371" s="12"/>
      <c r="BX371" s="12"/>
      <c r="BY371" s="12"/>
      <c r="BZ371" s="12"/>
      <c r="CA371" s="12"/>
      <c r="CB371" s="12"/>
      <c r="CC371" s="12"/>
      <c r="CD371" s="12"/>
      <c r="CE371" s="12"/>
    </row>
    <row r="372" spans="1:83" ht="14.2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  <c r="BR372" s="12"/>
      <c r="BS372" s="12"/>
      <c r="BT372" s="12"/>
      <c r="BU372" s="12"/>
      <c r="BV372" s="12"/>
      <c r="BW372" s="12"/>
      <c r="BX372" s="12"/>
      <c r="BY372" s="12"/>
      <c r="BZ372" s="12"/>
      <c r="CA372" s="12"/>
      <c r="CB372" s="12"/>
      <c r="CC372" s="12"/>
      <c r="CD372" s="12"/>
      <c r="CE372" s="12"/>
    </row>
    <row r="373" spans="1:83" ht="14.2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  <c r="BR373" s="12"/>
      <c r="BS373" s="12"/>
      <c r="BT373" s="12"/>
      <c r="BU373" s="12"/>
      <c r="BV373" s="12"/>
      <c r="BW373" s="12"/>
      <c r="BX373" s="12"/>
      <c r="BY373" s="12"/>
      <c r="BZ373" s="12"/>
      <c r="CA373" s="12"/>
      <c r="CB373" s="12"/>
      <c r="CC373" s="12"/>
      <c r="CD373" s="12"/>
      <c r="CE373" s="12"/>
    </row>
    <row r="374" spans="1:83" ht="14.2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  <c r="BR374" s="12"/>
      <c r="BS374" s="12"/>
      <c r="BT374" s="12"/>
      <c r="BU374" s="12"/>
      <c r="BV374" s="12"/>
      <c r="BW374" s="12"/>
      <c r="BX374" s="12"/>
      <c r="BY374" s="12"/>
      <c r="BZ374" s="12"/>
      <c r="CA374" s="12"/>
      <c r="CB374" s="12"/>
      <c r="CC374" s="12"/>
      <c r="CD374" s="12"/>
      <c r="CE374" s="12"/>
    </row>
    <row r="375" spans="1:83" ht="14.2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  <c r="BR375" s="12"/>
      <c r="BS375" s="12"/>
      <c r="BT375" s="12"/>
      <c r="BU375" s="12"/>
      <c r="BV375" s="12"/>
      <c r="BW375" s="12"/>
      <c r="BX375" s="12"/>
      <c r="BY375" s="12"/>
      <c r="BZ375" s="12"/>
      <c r="CA375" s="12"/>
      <c r="CB375" s="12"/>
      <c r="CC375" s="12"/>
      <c r="CD375" s="12"/>
      <c r="CE375" s="12"/>
    </row>
    <row r="376" spans="1:83" ht="14.2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  <c r="BR376" s="12"/>
      <c r="BS376" s="12"/>
      <c r="BT376" s="12"/>
      <c r="BU376" s="12"/>
      <c r="BV376" s="12"/>
      <c r="BW376" s="12"/>
      <c r="BX376" s="12"/>
      <c r="BY376" s="12"/>
      <c r="BZ376" s="12"/>
      <c r="CA376" s="12"/>
      <c r="CB376" s="12"/>
      <c r="CC376" s="12"/>
      <c r="CD376" s="12"/>
      <c r="CE376" s="12"/>
    </row>
    <row r="377" spans="1:83" ht="14.2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  <c r="BR377" s="12"/>
      <c r="BS377" s="12"/>
      <c r="BT377" s="12"/>
      <c r="BU377" s="12"/>
      <c r="BV377" s="12"/>
      <c r="BW377" s="12"/>
      <c r="BX377" s="12"/>
      <c r="BY377" s="12"/>
      <c r="BZ377" s="12"/>
      <c r="CA377" s="12"/>
      <c r="CB377" s="12"/>
      <c r="CC377" s="12"/>
      <c r="CD377" s="12"/>
      <c r="CE377" s="12"/>
    </row>
    <row r="378" spans="1:83" ht="14.2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  <c r="BR378" s="12"/>
      <c r="BS378" s="12"/>
      <c r="BT378" s="12"/>
      <c r="BU378" s="12"/>
      <c r="BV378" s="12"/>
      <c r="BW378" s="12"/>
      <c r="BX378" s="12"/>
      <c r="BY378" s="12"/>
      <c r="BZ378" s="12"/>
      <c r="CA378" s="12"/>
      <c r="CB378" s="12"/>
      <c r="CC378" s="12"/>
      <c r="CD378" s="12"/>
      <c r="CE378" s="12"/>
    </row>
    <row r="379" spans="1:83" ht="14.2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  <c r="BR379" s="12"/>
      <c r="BS379" s="12"/>
      <c r="BT379" s="12"/>
      <c r="BU379" s="12"/>
      <c r="BV379" s="12"/>
      <c r="BW379" s="12"/>
      <c r="BX379" s="12"/>
      <c r="BY379" s="12"/>
      <c r="BZ379" s="12"/>
      <c r="CA379" s="12"/>
      <c r="CB379" s="12"/>
      <c r="CC379" s="12"/>
      <c r="CD379" s="12"/>
      <c r="CE379" s="12"/>
    </row>
    <row r="380" spans="1:83" ht="14.2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  <c r="BR380" s="12"/>
      <c r="BS380" s="12"/>
      <c r="BT380" s="12"/>
      <c r="BU380" s="12"/>
      <c r="BV380" s="12"/>
      <c r="BW380" s="12"/>
      <c r="BX380" s="12"/>
      <c r="BY380" s="12"/>
      <c r="BZ380" s="12"/>
      <c r="CA380" s="12"/>
      <c r="CB380" s="12"/>
      <c r="CC380" s="12"/>
      <c r="CD380" s="12"/>
      <c r="CE380" s="12"/>
    </row>
    <row r="381" spans="1:83" ht="14.2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  <c r="BY381" s="12"/>
      <c r="BZ381" s="12"/>
      <c r="CA381" s="12"/>
      <c r="CB381" s="12"/>
      <c r="CC381" s="12"/>
      <c r="CD381" s="12"/>
      <c r="CE381" s="12"/>
    </row>
    <row r="382" spans="1:83" ht="14.2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  <c r="BR382" s="12"/>
      <c r="BS382" s="12"/>
      <c r="BT382" s="12"/>
      <c r="BU382" s="12"/>
      <c r="BV382" s="12"/>
      <c r="BW382" s="12"/>
      <c r="BX382" s="12"/>
      <c r="BY382" s="12"/>
      <c r="BZ382" s="12"/>
      <c r="CA382" s="12"/>
      <c r="CB382" s="12"/>
      <c r="CC382" s="12"/>
      <c r="CD382" s="12"/>
      <c r="CE382" s="12"/>
    </row>
    <row r="383" spans="1:83" ht="14.2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  <c r="BR383" s="12"/>
      <c r="BS383" s="12"/>
      <c r="BT383" s="12"/>
      <c r="BU383" s="12"/>
      <c r="BV383" s="12"/>
      <c r="BW383" s="12"/>
      <c r="BX383" s="12"/>
      <c r="BY383" s="12"/>
      <c r="BZ383" s="12"/>
      <c r="CA383" s="12"/>
      <c r="CB383" s="12"/>
      <c r="CC383" s="12"/>
      <c r="CD383" s="12"/>
      <c r="CE383" s="12"/>
    </row>
    <row r="384" spans="1:83" ht="14.2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  <c r="BR384" s="12"/>
      <c r="BS384" s="12"/>
      <c r="BT384" s="12"/>
      <c r="BU384" s="12"/>
      <c r="BV384" s="12"/>
      <c r="BW384" s="12"/>
      <c r="BX384" s="12"/>
      <c r="BY384" s="12"/>
      <c r="BZ384" s="12"/>
      <c r="CA384" s="12"/>
      <c r="CB384" s="12"/>
      <c r="CC384" s="12"/>
      <c r="CD384" s="12"/>
      <c r="CE384" s="12"/>
    </row>
    <row r="385" spans="1:83" ht="14.2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  <c r="BR385" s="12"/>
      <c r="BS385" s="12"/>
      <c r="BT385" s="12"/>
      <c r="BU385" s="12"/>
      <c r="BV385" s="12"/>
      <c r="BW385" s="12"/>
      <c r="BX385" s="12"/>
      <c r="BY385" s="12"/>
      <c r="BZ385" s="12"/>
      <c r="CA385" s="12"/>
      <c r="CB385" s="12"/>
      <c r="CC385" s="12"/>
      <c r="CD385" s="12"/>
      <c r="CE385" s="12"/>
    </row>
    <row r="386" spans="1:83" ht="14.2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  <c r="BR386" s="12"/>
      <c r="BS386" s="12"/>
      <c r="BT386" s="12"/>
      <c r="BU386" s="12"/>
      <c r="BV386" s="12"/>
      <c r="BW386" s="12"/>
      <c r="BX386" s="12"/>
      <c r="BY386" s="12"/>
      <c r="BZ386" s="12"/>
      <c r="CA386" s="12"/>
      <c r="CB386" s="12"/>
      <c r="CC386" s="12"/>
      <c r="CD386" s="12"/>
      <c r="CE386" s="12"/>
    </row>
    <row r="387" spans="1:83" ht="14.2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  <c r="BR387" s="12"/>
      <c r="BS387" s="12"/>
      <c r="BT387" s="12"/>
      <c r="BU387" s="12"/>
      <c r="BV387" s="12"/>
      <c r="BW387" s="12"/>
      <c r="BX387" s="12"/>
      <c r="BY387" s="12"/>
      <c r="BZ387" s="12"/>
      <c r="CA387" s="12"/>
      <c r="CB387" s="12"/>
      <c r="CC387" s="12"/>
      <c r="CD387" s="12"/>
      <c r="CE387" s="12"/>
    </row>
    <row r="388" spans="1:83" ht="14.2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  <c r="BR388" s="12"/>
      <c r="BS388" s="12"/>
      <c r="BT388" s="12"/>
      <c r="BU388" s="12"/>
      <c r="BV388" s="12"/>
      <c r="BW388" s="12"/>
      <c r="BX388" s="12"/>
      <c r="BY388" s="12"/>
      <c r="BZ388" s="12"/>
      <c r="CA388" s="12"/>
      <c r="CB388" s="12"/>
      <c r="CC388" s="12"/>
      <c r="CD388" s="12"/>
      <c r="CE388" s="12"/>
    </row>
    <row r="389" spans="1:83" ht="14.2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  <c r="BR389" s="12"/>
      <c r="BS389" s="12"/>
      <c r="BT389" s="12"/>
      <c r="BU389" s="12"/>
      <c r="BV389" s="12"/>
      <c r="BW389" s="12"/>
      <c r="BX389" s="12"/>
      <c r="BY389" s="12"/>
      <c r="BZ389" s="12"/>
      <c r="CA389" s="12"/>
      <c r="CB389" s="12"/>
      <c r="CC389" s="12"/>
      <c r="CD389" s="12"/>
      <c r="CE389" s="12"/>
    </row>
    <row r="390" spans="1:83" ht="14.2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  <c r="BR390" s="12"/>
      <c r="BS390" s="12"/>
      <c r="BT390" s="12"/>
      <c r="BU390" s="12"/>
      <c r="BV390" s="12"/>
      <c r="BW390" s="12"/>
      <c r="BX390" s="12"/>
      <c r="BY390" s="12"/>
      <c r="BZ390" s="12"/>
      <c r="CA390" s="12"/>
      <c r="CB390" s="12"/>
      <c r="CC390" s="12"/>
      <c r="CD390" s="12"/>
      <c r="CE390" s="12"/>
    </row>
    <row r="391" spans="1:83" ht="14.2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  <c r="BR391" s="12"/>
      <c r="BS391" s="12"/>
      <c r="BT391" s="12"/>
      <c r="BU391" s="12"/>
      <c r="BV391" s="12"/>
      <c r="BW391" s="12"/>
      <c r="BX391" s="12"/>
      <c r="BY391" s="12"/>
      <c r="BZ391" s="12"/>
      <c r="CA391" s="12"/>
      <c r="CB391" s="12"/>
      <c r="CC391" s="12"/>
      <c r="CD391" s="12"/>
      <c r="CE391" s="12"/>
    </row>
    <row r="392" spans="1:83" ht="14.2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  <c r="BR392" s="12"/>
      <c r="BS392" s="12"/>
      <c r="BT392" s="12"/>
      <c r="BU392" s="12"/>
      <c r="BV392" s="12"/>
      <c r="BW392" s="12"/>
      <c r="BX392" s="12"/>
      <c r="BY392" s="12"/>
      <c r="BZ392" s="12"/>
      <c r="CA392" s="12"/>
      <c r="CB392" s="12"/>
      <c r="CC392" s="12"/>
      <c r="CD392" s="12"/>
      <c r="CE392" s="12"/>
    </row>
    <row r="393" spans="1:83" ht="14.2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  <c r="BR393" s="12"/>
      <c r="BS393" s="12"/>
      <c r="BT393" s="12"/>
      <c r="BU393" s="12"/>
      <c r="BV393" s="12"/>
      <c r="BW393" s="12"/>
      <c r="BX393" s="12"/>
      <c r="BY393" s="12"/>
      <c r="BZ393" s="12"/>
      <c r="CA393" s="12"/>
      <c r="CB393" s="12"/>
      <c r="CC393" s="12"/>
      <c r="CD393" s="12"/>
      <c r="CE393" s="12"/>
    </row>
    <row r="394" spans="1:83" ht="14.2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  <c r="BR394" s="12"/>
      <c r="BS394" s="12"/>
      <c r="BT394" s="12"/>
      <c r="BU394" s="12"/>
      <c r="BV394" s="12"/>
      <c r="BW394" s="12"/>
      <c r="BX394" s="12"/>
      <c r="BY394" s="12"/>
      <c r="BZ394" s="12"/>
      <c r="CA394" s="12"/>
      <c r="CB394" s="12"/>
      <c r="CC394" s="12"/>
      <c r="CD394" s="12"/>
      <c r="CE394" s="12"/>
    </row>
    <row r="395" spans="1:83" ht="14.2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  <c r="BR395" s="12"/>
      <c r="BS395" s="12"/>
      <c r="BT395" s="12"/>
      <c r="BU395" s="12"/>
      <c r="BV395" s="12"/>
      <c r="BW395" s="12"/>
      <c r="BX395" s="12"/>
      <c r="BY395" s="12"/>
      <c r="BZ395" s="12"/>
      <c r="CA395" s="12"/>
      <c r="CB395" s="12"/>
      <c r="CC395" s="12"/>
      <c r="CD395" s="12"/>
      <c r="CE395" s="12"/>
    </row>
    <row r="396" spans="1:83" ht="14.2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  <c r="BR396" s="12"/>
      <c r="BS396" s="12"/>
      <c r="BT396" s="12"/>
      <c r="BU396" s="12"/>
      <c r="BV396" s="12"/>
      <c r="BW396" s="12"/>
      <c r="BX396" s="12"/>
      <c r="BY396" s="12"/>
      <c r="BZ396" s="12"/>
      <c r="CA396" s="12"/>
      <c r="CB396" s="12"/>
      <c r="CC396" s="12"/>
      <c r="CD396" s="12"/>
      <c r="CE396" s="12"/>
    </row>
    <row r="397" spans="1:83" ht="14.2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  <c r="BR397" s="12"/>
      <c r="BS397" s="12"/>
      <c r="BT397" s="12"/>
      <c r="BU397" s="12"/>
      <c r="BV397" s="12"/>
      <c r="BW397" s="12"/>
      <c r="BX397" s="12"/>
      <c r="BY397" s="12"/>
      <c r="BZ397" s="12"/>
      <c r="CA397" s="12"/>
      <c r="CB397" s="12"/>
      <c r="CC397" s="12"/>
      <c r="CD397" s="12"/>
      <c r="CE397" s="12"/>
    </row>
    <row r="398" spans="1:83" ht="14.2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  <c r="BR398" s="12"/>
      <c r="BS398" s="12"/>
      <c r="BT398" s="12"/>
      <c r="BU398" s="12"/>
      <c r="BV398" s="12"/>
      <c r="BW398" s="12"/>
      <c r="BX398" s="12"/>
      <c r="BY398" s="12"/>
      <c r="BZ398" s="12"/>
      <c r="CA398" s="12"/>
      <c r="CB398" s="12"/>
      <c r="CC398" s="12"/>
      <c r="CD398" s="12"/>
      <c r="CE398" s="12"/>
    </row>
    <row r="399" spans="1:83" ht="14.2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  <c r="BR399" s="12"/>
      <c r="BS399" s="12"/>
      <c r="BT399" s="12"/>
      <c r="BU399" s="12"/>
      <c r="BV399" s="12"/>
      <c r="BW399" s="12"/>
      <c r="BX399" s="12"/>
      <c r="BY399" s="12"/>
      <c r="BZ399" s="12"/>
      <c r="CA399" s="12"/>
      <c r="CB399" s="12"/>
      <c r="CC399" s="12"/>
      <c r="CD399" s="12"/>
      <c r="CE399" s="12"/>
    </row>
    <row r="400" spans="1:83" ht="14.2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  <c r="BR400" s="12"/>
      <c r="BS400" s="12"/>
      <c r="BT400" s="12"/>
      <c r="BU400" s="12"/>
      <c r="BV400" s="12"/>
      <c r="BW400" s="12"/>
      <c r="BX400" s="12"/>
      <c r="BY400" s="12"/>
      <c r="BZ400" s="12"/>
      <c r="CA400" s="12"/>
      <c r="CB400" s="12"/>
      <c r="CC400" s="12"/>
      <c r="CD400" s="12"/>
      <c r="CE400" s="12"/>
    </row>
    <row r="401" spans="1:83" ht="14.2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  <c r="BR401" s="12"/>
      <c r="BS401" s="12"/>
      <c r="BT401" s="12"/>
      <c r="BU401" s="12"/>
      <c r="BV401" s="12"/>
      <c r="BW401" s="12"/>
      <c r="BX401" s="12"/>
      <c r="BY401" s="12"/>
      <c r="BZ401" s="12"/>
      <c r="CA401" s="12"/>
      <c r="CB401" s="12"/>
      <c r="CC401" s="12"/>
      <c r="CD401" s="12"/>
      <c r="CE401" s="12"/>
    </row>
    <row r="402" spans="1:83" ht="14.2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  <c r="BR402" s="12"/>
      <c r="BS402" s="12"/>
      <c r="BT402" s="12"/>
      <c r="BU402" s="12"/>
      <c r="BV402" s="12"/>
      <c r="BW402" s="12"/>
      <c r="BX402" s="12"/>
      <c r="BY402" s="12"/>
      <c r="BZ402" s="12"/>
      <c r="CA402" s="12"/>
      <c r="CB402" s="12"/>
      <c r="CC402" s="12"/>
      <c r="CD402" s="12"/>
      <c r="CE402" s="12"/>
    </row>
    <row r="403" spans="1:83" ht="14.2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  <c r="BR403" s="12"/>
      <c r="BS403" s="12"/>
      <c r="BT403" s="12"/>
      <c r="BU403" s="12"/>
      <c r="BV403" s="12"/>
      <c r="BW403" s="12"/>
      <c r="BX403" s="12"/>
      <c r="BY403" s="12"/>
      <c r="BZ403" s="12"/>
      <c r="CA403" s="12"/>
      <c r="CB403" s="12"/>
      <c r="CC403" s="12"/>
      <c r="CD403" s="12"/>
      <c r="CE403" s="12"/>
    </row>
    <row r="404" spans="1:83" ht="14.2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  <c r="BR404" s="12"/>
      <c r="BS404" s="12"/>
      <c r="BT404" s="12"/>
      <c r="BU404" s="12"/>
      <c r="BV404" s="12"/>
      <c r="BW404" s="12"/>
      <c r="BX404" s="12"/>
      <c r="BY404" s="12"/>
      <c r="BZ404" s="12"/>
      <c r="CA404" s="12"/>
      <c r="CB404" s="12"/>
      <c r="CC404" s="12"/>
      <c r="CD404" s="12"/>
      <c r="CE404" s="12"/>
    </row>
    <row r="405" spans="1:83" ht="14.2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  <c r="BR405" s="12"/>
      <c r="BS405" s="12"/>
      <c r="BT405" s="12"/>
      <c r="BU405" s="12"/>
      <c r="BV405" s="12"/>
      <c r="BW405" s="12"/>
      <c r="BX405" s="12"/>
      <c r="BY405" s="12"/>
      <c r="BZ405" s="12"/>
      <c r="CA405" s="12"/>
      <c r="CB405" s="12"/>
      <c r="CC405" s="12"/>
      <c r="CD405" s="12"/>
      <c r="CE405" s="12"/>
    </row>
    <row r="406" spans="1:83" ht="14.2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  <c r="BR406" s="12"/>
      <c r="BS406" s="12"/>
      <c r="BT406" s="12"/>
      <c r="BU406" s="12"/>
      <c r="BV406" s="12"/>
      <c r="BW406" s="12"/>
      <c r="BX406" s="12"/>
      <c r="BY406" s="12"/>
      <c r="BZ406" s="12"/>
      <c r="CA406" s="12"/>
      <c r="CB406" s="12"/>
      <c r="CC406" s="12"/>
      <c r="CD406" s="12"/>
      <c r="CE406" s="12"/>
    </row>
    <row r="407" spans="1:83" ht="14.2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  <c r="BR407" s="12"/>
      <c r="BS407" s="12"/>
      <c r="BT407" s="12"/>
      <c r="BU407" s="12"/>
      <c r="BV407" s="12"/>
      <c r="BW407" s="12"/>
      <c r="BX407" s="12"/>
      <c r="BY407" s="12"/>
      <c r="BZ407" s="12"/>
      <c r="CA407" s="12"/>
      <c r="CB407" s="12"/>
      <c r="CC407" s="12"/>
      <c r="CD407" s="12"/>
      <c r="CE407" s="12"/>
    </row>
    <row r="408" spans="1:83" ht="14.2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  <c r="BR408" s="12"/>
      <c r="BS408" s="12"/>
      <c r="BT408" s="12"/>
      <c r="BU408" s="12"/>
      <c r="BV408" s="12"/>
      <c r="BW408" s="12"/>
      <c r="BX408" s="12"/>
      <c r="BY408" s="12"/>
      <c r="BZ408" s="12"/>
      <c r="CA408" s="12"/>
      <c r="CB408" s="12"/>
      <c r="CC408" s="12"/>
      <c r="CD408" s="12"/>
      <c r="CE408" s="12"/>
    </row>
    <row r="409" spans="1:83" ht="14.2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  <c r="BR409" s="12"/>
      <c r="BS409" s="12"/>
      <c r="BT409" s="12"/>
      <c r="BU409" s="12"/>
      <c r="BV409" s="12"/>
      <c r="BW409" s="12"/>
      <c r="BX409" s="12"/>
      <c r="BY409" s="12"/>
      <c r="BZ409" s="12"/>
      <c r="CA409" s="12"/>
      <c r="CB409" s="12"/>
      <c r="CC409" s="12"/>
      <c r="CD409" s="12"/>
      <c r="CE409" s="12"/>
    </row>
    <row r="410" spans="1:83" ht="14.2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  <c r="BR410" s="12"/>
      <c r="BS410" s="12"/>
      <c r="BT410" s="12"/>
      <c r="BU410" s="12"/>
      <c r="BV410" s="12"/>
      <c r="BW410" s="12"/>
      <c r="BX410" s="12"/>
      <c r="BY410" s="12"/>
      <c r="BZ410" s="12"/>
      <c r="CA410" s="12"/>
      <c r="CB410" s="12"/>
      <c r="CC410" s="12"/>
      <c r="CD410" s="12"/>
      <c r="CE410" s="12"/>
    </row>
    <row r="411" spans="1:83" ht="14.2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  <c r="BR411" s="12"/>
      <c r="BS411" s="12"/>
      <c r="BT411" s="12"/>
      <c r="BU411" s="12"/>
      <c r="BV411" s="12"/>
      <c r="BW411" s="12"/>
      <c r="BX411" s="12"/>
      <c r="BY411" s="12"/>
      <c r="BZ411" s="12"/>
      <c r="CA411" s="12"/>
      <c r="CB411" s="12"/>
      <c r="CC411" s="12"/>
      <c r="CD411" s="12"/>
      <c r="CE411" s="12"/>
    </row>
    <row r="412" spans="1:83" ht="14.2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  <c r="BR412" s="12"/>
      <c r="BS412" s="12"/>
      <c r="BT412" s="12"/>
      <c r="BU412" s="12"/>
      <c r="BV412" s="12"/>
      <c r="BW412" s="12"/>
      <c r="BX412" s="12"/>
      <c r="BY412" s="12"/>
      <c r="BZ412" s="12"/>
      <c r="CA412" s="12"/>
      <c r="CB412" s="12"/>
      <c r="CC412" s="12"/>
      <c r="CD412" s="12"/>
      <c r="CE412" s="12"/>
    </row>
    <row r="413" spans="1:83" ht="14.2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  <c r="BR413" s="12"/>
      <c r="BS413" s="12"/>
      <c r="BT413" s="12"/>
      <c r="BU413" s="12"/>
      <c r="BV413" s="12"/>
      <c r="BW413" s="12"/>
      <c r="BX413" s="12"/>
      <c r="BY413" s="12"/>
      <c r="BZ413" s="12"/>
      <c r="CA413" s="12"/>
      <c r="CB413" s="12"/>
      <c r="CC413" s="12"/>
      <c r="CD413" s="12"/>
      <c r="CE413" s="12"/>
    </row>
    <row r="414" spans="1:83" ht="14.2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  <c r="BR414" s="12"/>
      <c r="BS414" s="12"/>
      <c r="BT414" s="12"/>
      <c r="BU414" s="12"/>
      <c r="BV414" s="12"/>
      <c r="BW414" s="12"/>
      <c r="BX414" s="12"/>
      <c r="BY414" s="12"/>
      <c r="BZ414" s="12"/>
      <c r="CA414" s="12"/>
      <c r="CB414" s="12"/>
      <c r="CC414" s="12"/>
      <c r="CD414" s="12"/>
      <c r="CE414" s="12"/>
    </row>
    <row r="415" spans="1:83" ht="14.2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  <c r="BR415" s="12"/>
      <c r="BS415" s="12"/>
      <c r="BT415" s="12"/>
      <c r="BU415" s="12"/>
      <c r="BV415" s="12"/>
      <c r="BW415" s="12"/>
      <c r="BX415" s="12"/>
      <c r="BY415" s="12"/>
      <c r="BZ415" s="12"/>
      <c r="CA415" s="12"/>
      <c r="CB415" s="12"/>
      <c r="CC415" s="12"/>
      <c r="CD415" s="12"/>
      <c r="CE415" s="12"/>
    </row>
    <row r="416" spans="1:83" ht="14.2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  <c r="BR416" s="12"/>
      <c r="BS416" s="12"/>
      <c r="BT416" s="12"/>
      <c r="BU416" s="12"/>
      <c r="BV416" s="12"/>
      <c r="BW416" s="12"/>
      <c r="BX416" s="12"/>
      <c r="BY416" s="12"/>
      <c r="BZ416" s="12"/>
      <c r="CA416" s="12"/>
      <c r="CB416" s="12"/>
      <c r="CC416" s="12"/>
      <c r="CD416" s="12"/>
      <c r="CE416" s="12"/>
    </row>
    <row r="417" spans="1:83" ht="14.2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  <c r="BR417" s="12"/>
      <c r="BS417" s="12"/>
      <c r="BT417" s="12"/>
      <c r="BU417" s="12"/>
      <c r="BV417" s="12"/>
      <c r="BW417" s="12"/>
      <c r="BX417" s="12"/>
      <c r="BY417" s="12"/>
      <c r="BZ417" s="12"/>
      <c r="CA417" s="12"/>
      <c r="CB417" s="12"/>
      <c r="CC417" s="12"/>
      <c r="CD417" s="12"/>
      <c r="CE417" s="12"/>
    </row>
    <row r="418" spans="1:83" ht="14.2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  <c r="BR418" s="12"/>
      <c r="BS418" s="12"/>
      <c r="BT418" s="12"/>
      <c r="BU418" s="12"/>
      <c r="BV418" s="12"/>
      <c r="BW418" s="12"/>
      <c r="BX418" s="12"/>
      <c r="BY418" s="12"/>
      <c r="BZ418" s="12"/>
      <c r="CA418" s="12"/>
      <c r="CB418" s="12"/>
      <c r="CC418" s="12"/>
      <c r="CD418" s="12"/>
      <c r="CE418" s="12"/>
    </row>
    <row r="419" spans="1:83" ht="14.2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  <c r="BR419" s="12"/>
      <c r="BS419" s="12"/>
      <c r="BT419" s="12"/>
      <c r="BU419" s="12"/>
      <c r="BV419" s="12"/>
      <c r="BW419" s="12"/>
      <c r="BX419" s="12"/>
      <c r="BY419" s="12"/>
      <c r="BZ419" s="12"/>
      <c r="CA419" s="12"/>
      <c r="CB419" s="12"/>
      <c r="CC419" s="12"/>
      <c r="CD419" s="12"/>
      <c r="CE419" s="12"/>
    </row>
    <row r="420" spans="1:83" ht="14.2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  <c r="BR420" s="12"/>
      <c r="BS420" s="12"/>
      <c r="BT420" s="12"/>
      <c r="BU420" s="12"/>
      <c r="BV420" s="12"/>
      <c r="BW420" s="12"/>
      <c r="BX420" s="12"/>
      <c r="BY420" s="12"/>
      <c r="BZ420" s="12"/>
      <c r="CA420" s="12"/>
      <c r="CB420" s="12"/>
      <c r="CC420" s="12"/>
      <c r="CD420" s="12"/>
      <c r="CE420" s="12"/>
    </row>
    <row r="421" spans="1:83" ht="14.2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  <c r="BR421" s="12"/>
      <c r="BS421" s="12"/>
      <c r="BT421" s="12"/>
      <c r="BU421" s="12"/>
      <c r="BV421" s="12"/>
      <c r="BW421" s="12"/>
      <c r="BX421" s="12"/>
      <c r="BY421" s="12"/>
      <c r="BZ421" s="12"/>
      <c r="CA421" s="12"/>
      <c r="CB421" s="12"/>
      <c r="CC421" s="12"/>
      <c r="CD421" s="12"/>
      <c r="CE421" s="12"/>
    </row>
    <row r="422" spans="1:83" ht="14.2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  <c r="BR422" s="12"/>
      <c r="BS422" s="12"/>
      <c r="BT422" s="12"/>
      <c r="BU422" s="12"/>
      <c r="BV422" s="12"/>
      <c r="BW422" s="12"/>
      <c r="BX422" s="12"/>
      <c r="BY422" s="12"/>
      <c r="BZ422" s="12"/>
      <c r="CA422" s="12"/>
      <c r="CB422" s="12"/>
      <c r="CC422" s="12"/>
      <c r="CD422" s="12"/>
      <c r="CE422" s="12"/>
    </row>
    <row r="423" spans="1:83" ht="14.2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  <c r="BR423" s="12"/>
      <c r="BS423" s="12"/>
      <c r="BT423" s="12"/>
      <c r="BU423" s="12"/>
      <c r="BV423" s="12"/>
      <c r="BW423" s="12"/>
      <c r="BX423" s="12"/>
      <c r="BY423" s="12"/>
      <c r="BZ423" s="12"/>
      <c r="CA423" s="12"/>
      <c r="CB423" s="12"/>
      <c r="CC423" s="12"/>
      <c r="CD423" s="12"/>
      <c r="CE423" s="12"/>
    </row>
    <row r="424" spans="1:83" ht="14.2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  <c r="BR424" s="12"/>
      <c r="BS424" s="12"/>
      <c r="BT424" s="12"/>
      <c r="BU424" s="12"/>
      <c r="BV424" s="12"/>
      <c r="BW424" s="12"/>
      <c r="BX424" s="12"/>
      <c r="BY424" s="12"/>
      <c r="BZ424" s="12"/>
      <c r="CA424" s="12"/>
      <c r="CB424" s="12"/>
      <c r="CC424" s="12"/>
      <c r="CD424" s="12"/>
      <c r="CE424" s="12"/>
    </row>
    <row r="425" spans="1:83" ht="14.2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  <c r="BR425" s="12"/>
      <c r="BS425" s="12"/>
      <c r="BT425" s="12"/>
      <c r="BU425" s="12"/>
      <c r="BV425" s="12"/>
      <c r="BW425" s="12"/>
      <c r="BX425" s="12"/>
      <c r="BY425" s="12"/>
      <c r="BZ425" s="12"/>
      <c r="CA425" s="12"/>
      <c r="CB425" s="12"/>
      <c r="CC425" s="12"/>
      <c r="CD425" s="12"/>
      <c r="CE425" s="12"/>
    </row>
    <row r="426" spans="1:83" ht="14.2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/>
      <c r="BZ426" s="12"/>
      <c r="CA426" s="12"/>
      <c r="CB426" s="12"/>
      <c r="CC426" s="12"/>
      <c r="CD426" s="12"/>
      <c r="CE426" s="12"/>
    </row>
    <row r="427" spans="1:83" ht="14.2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  <c r="BR427" s="12"/>
      <c r="BS427" s="12"/>
      <c r="BT427" s="12"/>
      <c r="BU427" s="12"/>
      <c r="BV427" s="12"/>
      <c r="BW427" s="12"/>
      <c r="BX427" s="12"/>
      <c r="BY427" s="12"/>
      <c r="BZ427" s="12"/>
      <c r="CA427" s="12"/>
      <c r="CB427" s="12"/>
      <c r="CC427" s="12"/>
      <c r="CD427" s="12"/>
      <c r="CE427" s="12"/>
    </row>
    <row r="428" spans="1:83" ht="14.2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  <c r="BR428" s="12"/>
      <c r="BS428" s="12"/>
      <c r="BT428" s="12"/>
      <c r="BU428" s="12"/>
      <c r="BV428" s="12"/>
      <c r="BW428" s="12"/>
      <c r="BX428" s="12"/>
      <c r="BY428" s="12"/>
      <c r="BZ428" s="12"/>
      <c r="CA428" s="12"/>
      <c r="CB428" s="12"/>
      <c r="CC428" s="12"/>
      <c r="CD428" s="12"/>
      <c r="CE428" s="12"/>
    </row>
    <row r="429" spans="1:83" ht="14.2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  <c r="BZ429" s="12"/>
      <c r="CA429" s="12"/>
      <c r="CB429" s="12"/>
      <c r="CC429" s="12"/>
      <c r="CD429" s="12"/>
      <c r="CE429" s="12"/>
    </row>
    <row r="430" spans="1:83" ht="14.2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/>
      <c r="BZ430" s="12"/>
      <c r="CA430" s="12"/>
      <c r="CB430" s="12"/>
      <c r="CC430" s="12"/>
      <c r="CD430" s="12"/>
      <c r="CE430" s="12"/>
    </row>
    <row r="431" spans="1:83" ht="14.2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  <c r="BY431" s="12"/>
      <c r="BZ431" s="12"/>
      <c r="CA431" s="12"/>
      <c r="CB431" s="12"/>
      <c r="CC431" s="12"/>
      <c r="CD431" s="12"/>
      <c r="CE431" s="12"/>
    </row>
    <row r="432" spans="1:83" ht="14.2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  <c r="BY432" s="12"/>
      <c r="BZ432" s="12"/>
      <c r="CA432" s="12"/>
      <c r="CB432" s="12"/>
      <c r="CC432" s="12"/>
      <c r="CD432" s="12"/>
      <c r="CE432" s="12"/>
    </row>
    <row r="433" spans="1:83" ht="14.2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  <c r="BR433" s="12"/>
      <c r="BS433" s="12"/>
      <c r="BT433" s="12"/>
      <c r="BU433" s="12"/>
      <c r="BV433" s="12"/>
      <c r="BW433" s="12"/>
      <c r="BX433" s="12"/>
      <c r="BY433" s="12"/>
      <c r="BZ433" s="12"/>
      <c r="CA433" s="12"/>
      <c r="CB433" s="12"/>
      <c r="CC433" s="12"/>
      <c r="CD433" s="12"/>
      <c r="CE433" s="12"/>
    </row>
    <row r="434" spans="1:83" ht="14.2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  <c r="BR434" s="12"/>
      <c r="BS434" s="12"/>
      <c r="BT434" s="12"/>
      <c r="BU434" s="12"/>
      <c r="BV434" s="12"/>
      <c r="BW434" s="12"/>
      <c r="BX434" s="12"/>
      <c r="BY434" s="12"/>
      <c r="BZ434" s="12"/>
      <c r="CA434" s="12"/>
      <c r="CB434" s="12"/>
      <c r="CC434" s="12"/>
      <c r="CD434" s="12"/>
      <c r="CE434" s="12"/>
    </row>
    <row r="435" spans="1:83" ht="14.2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  <c r="BT435" s="12"/>
      <c r="BU435" s="12"/>
      <c r="BV435" s="12"/>
      <c r="BW435" s="12"/>
      <c r="BX435" s="12"/>
      <c r="BY435" s="12"/>
      <c r="BZ435" s="12"/>
      <c r="CA435" s="12"/>
      <c r="CB435" s="12"/>
      <c r="CC435" s="12"/>
      <c r="CD435" s="12"/>
      <c r="CE435" s="12"/>
    </row>
    <row r="436" spans="1:83" ht="14.2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  <c r="BT436" s="12"/>
      <c r="BU436" s="12"/>
      <c r="BV436" s="12"/>
      <c r="BW436" s="12"/>
      <c r="BX436" s="12"/>
      <c r="BY436" s="12"/>
      <c r="BZ436" s="12"/>
      <c r="CA436" s="12"/>
      <c r="CB436" s="12"/>
      <c r="CC436" s="12"/>
      <c r="CD436" s="12"/>
      <c r="CE436" s="12"/>
    </row>
    <row r="437" spans="1:83" ht="14.2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  <c r="BR437" s="12"/>
      <c r="BS437" s="12"/>
      <c r="BT437" s="12"/>
      <c r="BU437" s="12"/>
      <c r="BV437" s="12"/>
      <c r="BW437" s="12"/>
      <c r="BX437" s="12"/>
      <c r="BY437" s="12"/>
      <c r="BZ437" s="12"/>
      <c r="CA437" s="12"/>
      <c r="CB437" s="12"/>
      <c r="CC437" s="12"/>
      <c r="CD437" s="12"/>
      <c r="CE437" s="12"/>
    </row>
    <row r="438" spans="1:83" ht="14.2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  <c r="BR438" s="12"/>
      <c r="BS438" s="12"/>
      <c r="BT438" s="12"/>
      <c r="BU438" s="12"/>
      <c r="BV438" s="12"/>
      <c r="BW438" s="12"/>
      <c r="BX438" s="12"/>
      <c r="BY438" s="12"/>
      <c r="BZ438" s="12"/>
      <c r="CA438" s="12"/>
      <c r="CB438" s="12"/>
      <c r="CC438" s="12"/>
      <c r="CD438" s="12"/>
      <c r="CE438" s="12"/>
    </row>
    <row r="439" spans="1:83" ht="14.2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  <c r="BR439" s="12"/>
      <c r="BS439" s="12"/>
      <c r="BT439" s="12"/>
      <c r="BU439" s="12"/>
      <c r="BV439" s="12"/>
      <c r="BW439" s="12"/>
      <c r="BX439" s="12"/>
      <c r="BY439" s="12"/>
      <c r="BZ439" s="12"/>
      <c r="CA439" s="12"/>
      <c r="CB439" s="12"/>
      <c r="CC439" s="12"/>
      <c r="CD439" s="12"/>
      <c r="CE439" s="12"/>
    </row>
    <row r="440" spans="1:83" ht="14.2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  <c r="BY440" s="12"/>
      <c r="BZ440" s="12"/>
      <c r="CA440" s="12"/>
      <c r="CB440" s="12"/>
      <c r="CC440" s="12"/>
      <c r="CD440" s="12"/>
      <c r="CE440" s="12"/>
    </row>
    <row r="441" spans="1:83" ht="14.2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  <c r="BY441" s="12"/>
      <c r="BZ441" s="12"/>
      <c r="CA441" s="12"/>
      <c r="CB441" s="12"/>
      <c r="CC441" s="12"/>
      <c r="CD441" s="12"/>
      <c r="CE441" s="12"/>
    </row>
    <row r="442" spans="1:83" ht="14.2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  <c r="BY442" s="12"/>
      <c r="BZ442" s="12"/>
      <c r="CA442" s="12"/>
      <c r="CB442" s="12"/>
      <c r="CC442" s="12"/>
      <c r="CD442" s="12"/>
      <c r="CE442" s="12"/>
    </row>
    <row r="443" spans="1:83" ht="14.2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  <c r="BY443" s="12"/>
      <c r="BZ443" s="12"/>
      <c r="CA443" s="12"/>
      <c r="CB443" s="12"/>
      <c r="CC443" s="12"/>
      <c r="CD443" s="12"/>
      <c r="CE443" s="12"/>
    </row>
    <row r="444" spans="1:83" ht="14.2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  <c r="BY444" s="12"/>
      <c r="BZ444" s="12"/>
      <c r="CA444" s="12"/>
      <c r="CB444" s="12"/>
      <c r="CC444" s="12"/>
      <c r="CD444" s="12"/>
      <c r="CE444" s="12"/>
    </row>
    <row r="445" spans="1:83" ht="14.2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  <c r="BY445" s="12"/>
      <c r="BZ445" s="12"/>
      <c r="CA445" s="12"/>
      <c r="CB445" s="12"/>
      <c r="CC445" s="12"/>
      <c r="CD445" s="12"/>
      <c r="CE445" s="12"/>
    </row>
    <row r="446" spans="1:83" ht="14.2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  <c r="BR446" s="12"/>
      <c r="BS446" s="12"/>
      <c r="BT446" s="12"/>
      <c r="BU446" s="12"/>
      <c r="BV446" s="12"/>
      <c r="BW446" s="12"/>
      <c r="BX446" s="12"/>
      <c r="BY446" s="12"/>
      <c r="BZ446" s="12"/>
      <c r="CA446" s="12"/>
      <c r="CB446" s="12"/>
      <c r="CC446" s="12"/>
      <c r="CD446" s="12"/>
      <c r="CE446" s="12"/>
    </row>
    <row r="447" spans="1:83" ht="14.2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  <c r="BR447" s="12"/>
      <c r="BS447" s="12"/>
      <c r="BT447" s="12"/>
      <c r="BU447" s="12"/>
      <c r="BV447" s="12"/>
      <c r="BW447" s="12"/>
      <c r="BX447" s="12"/>
      <c r="BY447" s="12"/>
      <c r="BZ447" s="12"/>
      <c r="CA447" s="12"/>
      <c r="CB447" s="12"/>
      <c r="CC447" s="12"/>
      <c r="CD447" s="12"/>
      <c r="CE447" s="12"/>
    </row>
    <row r="448" spans="1:83" ht="14.2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  <c r="BR448" s="12"/>
      <c r="BS448" s="12"/>
      <c r="BT448" s="12"/>
      <c r="BU448" s="12"/>
      <c r="BV448" s="12"/>
      <c r="BW448" s="12"/>
      <c r="BX448" s="12"/>
      <c r="BY448" s="12"/>
      <c r="BZ448" s="12"/>
      <c r="CA448" s="12"/>
      <c r="CB448" s="12"/>
      <c r="CC448" s="12"/>
      <c r="CD448" s="12"/>
      <c r="CE448" s="12"/>
    </row>
    <row r="449" spans="1:83" ht="14.2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  <c r="BR449" s="12"/>
      <c r="BS449" s="12"/>
      <c r="BT449" s="12"/>
      <c r="BU449" s="12"/>
      <c r="BV449" s="12"/>
      <c r="BW449" s="12"/>
      <c r="BX449" s="12"/>
      <c r="BY449" s="12"/>
      <c r="BZ449" s="12"/>
      <c r="CA449" s="12"/>
      <c r="CB449" s="12"/>
      <c r="CC449" s="12"/>
      <c r="CD449" s="12"/>
      <c r="CE449" s="12"/>
    </row>
    <row r="450" spans="1:83" ht="14.2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  <c r="BR450" s="12"/>
      <c r="BS450" s="12"/>
      <c r="BT450" s="12"/>
      <c r="BU450" s="12"/>
      <c r="BV450" s="12"/>
      <c r="BW450" s="12"/>
      <c r="BX450" s="12"/>
      <c r="BY450" s="12"/>
      <c r="BZ450" s="12"/>
      <c r="CA450" s="12"/>
      <c r="CB450" s="12"/>
      <c r="CC450" s="12"/>
      <c r="CD450" s="12"/>
      <c r="CE450" s="12"/>
    </row>
    <row r="451" spans="1:83" ht="14.2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  <c r="BR451" s="12"/>
      <c r="BS451" s="12"/>
      <c r="BT451" s="12"/>
      <c r="BU451" s="12"/>
      <c r="BV451" s="12"/>
      <c r="BW451" s="12"/>
      <c r="BX451" s="12"/>
      <c r="BY451" s="12"/>
      <c r="BZ451" s="12"/>
      <c r="CA451" s="12"/>
      <c r="CB451" s="12"/>
      <c r="CC451" s="12"/>
      <c r="CD451" s="12"/>
      <c r="CE451" s="12"/>
    </row>
    <row r="452" spans="1:83" ht="14.2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  <c r="BY452" s="12"/>
      <c r="BZ452" s="12"/>
      <c r="CA452" s="12"/>
      <c r="CB452" s="12"/>
      <c r="CC452" s="12"/>
      <c r="CD452" s="12"/>
      <c r="CE452" s="12"/>
    </row>
    <row r="453" spans="1:83" ht="14.2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  <c r="BY453" s="12"/>
      <c r="BZ453" s="12"/>
      <c r="CA453" s="12"/>
      <c r="CB453" s="12"/>
      <c r="CC453" s="12"/>
      <c r="CD453" s="12"/>
      <c r="CE453" s="12"/>
    </row>
    <row r="454" spans="1:83" ht="14.2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  <c r="BY454" s="12"/>
      <c r="BZ454" s="12"/>
      <c r="CA454" s="12"/>
      <c r="CB454" s="12"/>
      <c r="CC454" s="12"/>
      <c r="CD454" s="12"/>
      <c r="CE454" s="12"/>
    </row>
    <row r="455" spans="1:83" ht="14.2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  <c r="BR455" s="12"/>
      <c r="BS455" s="12"/>
      <c r="BT455" s="12"/>
      <c r="BU455" s="12"/>
      <c r="BV455" s="12"/>
      <c r="BW455" s="12"/>
      <c r="BX455" s="12"/>
      <c r="BY455" s="12"/>
      <c r="BZ455" s="12"/>
      <c r="CA455" s="12"/>
      <c r="CB455" s="12"/>
      <c r="CC455" s="12"/>
      <c r="CD455" s="12"/>
      <c r="CE455" s="12"/>
    </row>
    <row r="456" spans="1:83" ht="14.2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  <c r="BR456" s="12"/>
      <c r="BS456" s="12"/>
      <c r="BT456" s="12"/>
      <c r="BU456" s="12"/>
      <c r="BV456" s="12"/>
      <c r="BW456" s="12"/>
      <c r="BX456" s="12"/>
      <c r="BY456" s="12"/>
      <c r="BZ456" s="12"/>
      <c r="CA456" s="12"/>
      <c r="CB456" s="12"/>
      <c r="CC456" s="12"/>
      <c r="CD456" s="12"/>
      <c r="CE456" s="12"/>
    </row>
    <row r="457" spans="1:83" ht="14.2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2"/>
      <c r="BT457" s="12"/>
      <c r="BU457" s="12"/>
      <c r="BV457" s="12"/>
      <c r="BW457" s="12"/>
      <c r="BX457" s="12"/>
      <c r="BY457" s="12"/>
      <c r="BZ457" s="12"/>
      <c r="CA457" s="12"/>
      <c r="CB457" s="12"/>
      <c r="CC457" s="12"/>
      <c r="CD457" s="12"/>
      <c r="CE457" s="12"/>
    </row>
    <row r="458" spans="1:83" ht="14.2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  <c r="BR458" s="12"/>
      <c r="BS458" s="12"/>
      <c r="BT458" s="12"/>
      <c r="BU458" s="12"/>
      <c r="BV458" s="12"/>
      <c r="BW458" s="12"/>
      <c r="BX458" s="12"/>
      <c r="BY458" s="12"/>
      <c r="BZ458" s="12"/>
      <c r="CA458" s="12"/>
      <c r="CB458" s="12"/>
      <c r="CC458" s="12"/>
      <c r="CD458" s="12"/>
      <c r="CE458" s="12"/>
    </row>
    <row r="459" spans="1:83" ht="14.2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2"/>
      <c r="BT459" s="12"/>
      <c r="BU459" s="12"/>
      <c r="BV459" s="12"/>
      <c r="BW459" s="12"/>
      <c r="BX459" s="12"/>
      <c r="BY459" s="12"/>
      <c r="BZ459" s="12"/>
      <c r="CA459" s="12"/>
      <c r="CB459" s="12"/>
      <c r="CC459" s="12"/>
      <c r="CD459" s="12"/>
      <c r="CE459" s="12"/>
    </row>
    <row r="460" spans="1:83" ht="14.2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  <c r="BR460" s="12"/>
      <c r="BS460" s="12"/>
      <c r="BT460" s="12"/>
      <c r="BU460" s="12"/>
      <c r="BV460" s="12"/>
      <c r="BW460" s="12"/>
      <c r="BX460" s="12"/>
      <c r="BY460" s="12"/>
      <c r="BZ460" s="12"/>
      <c r="CA460" s="12"/>
      <c r="CB460" s="12"/>
      <c r="CC460" s="12"/>
      <c r="CD460" s="12"/>
      <c r="CE460" s="12"/>
    </row>
    <row r="461" spans="1:83" ht="14.2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  <c r="BR461" s="12"/>
      <c r="BS461" s="12"/>
      <c r="BT461" s="12"/>
      <c r="BU461" s="12"/>
      <c r="BV461" s="12"/>
      <c r="BW461" s="12"/>
      <c r="BX461" s="12"/>
      <c r="BY461" s="12"/>
      <c r="BZ461" s="12"/>
      <c r="CA461" s="12"/>
      <c r="CB461" s="12"/>
      <c r="CC461" s="12"/>
      <c r="CD461" s="12"/>
      <c r="CE461" s="12"/>
    </row>
    <row r="462" spans="1:83" ht="14.2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  <c r="BR462" s="12"/>
      <c r="BS462" s="12"/>
      <c r="BT462" s="12"/>
      <c r="BU462" s="12"/>
      <c r="BV462" s="12"/>
      <c r="BW462" s="12"/>
      <c r="BX462" s="12"/>
      <c r="BY462" s="12"/>
      <c r="BZ462" s="12"/>
      <c r="CA462" s="12"/>
      <c r="CB462" s="12"/>
      <c r="CC462" s="12"/>
      <c r="CD462" s="12"/>
      <c r="CE462" s="12"/>
    </row>
    <row r="463" spans="1:83" ht="14.2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  <c r="BR463" s="12"/>
      <c r="BS463" s="12"/>
      <c r="BT463" s="12"/>
      <c r="BU463" s="12"/>
      <c r="BV463" s="12"/>
      <c r="BW463" s="12"/>
      <c r="BX463" s="12"/>
      <c r="BY463" s="12"/>
      <c r="BZ463" s="12"/>
      <c r="CA463" s="12"/>
      <c r="CB463" s="12"/>
      <c r="CC463" s="12"/>
      <c r="CD463" s="12"/>
      <c r="CE463" s="12"/>
    </row>
    <row r="464" spans="1:83" ht="14.2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  <c r="BR464" s="12"/>
      <c r="BS464" s="12"/>
      <c r="BT464" s="12"/>
      <c r="BU464" s="12"/>
      <c r="BV464" s="12"/>
      <c r="BW464" s="12"/>
      <c r="BX464" s="12"/>
      <c r="BY464" s="12"/>
      <c r="BZ464" s="12"/>
      <c r="CA464" s="12"/>
      <c r="CB464" s="12"/>
      <c r="CC464" s="12"/>
      <c r="CD464" s="12"/>
      <c r="CE464" s="12"/>
    </row>
    <row r="465" spans="1:83" ht="14.2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/>
      <c r="BX465" s="12"/>
      <c r="BY465" s="12"/>
      <c r="BZ465" s="12"/>
      <c r="CA465" s="12"/>
      <c r="CB465" s="12"/>
      <c r="CC465" s="12"/>
      <c r="CD465" s="12"/>
      <c r="CE465" s="12"/>
    </row>
    <row r="466" spans="1:83" ht="14.2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  <c r="BY466" s="12"/>
      <c r="BZ466" s="12"/>
      <c r="CA466" s="12"/>
      <c r="CB466" s="12"/>
      <c r="CC466" s="12"/>
      <c r="CD466" s="12"/>
      <c r="CE466" s="12"/>
    </row>
    <row r="467" spans="1:83" ht="14.2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  <c r="BY467" s="12"/>
      <c r="BZ467" s="12"/>
      <c r="CA467" s="12"/>
      <c r="CB467" s="12"/>
      <c r="CC467" s="12"/>
      <c r="CD467" s="12"/>
      <c r="CE467" s="12"/>
    </row>
    <row r="468" spans="1:83" ht="14.2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  <c r="BR468" s="12"/>
      <c r="BS468" s="12"/>
      <c r="BT468" s="12"/>
      <c r="BU468" s="12"/>
      <c r="BV468" s="12"/>
      <c r="BW468" s="12"/>
      <c r="BX468" s="12"/>
      <c r="BY468" s="12"/>
      <c r="BZ468" s="12"/>
      <c r="CA468" s="12"/>
      <c r="CB468" s="12"/>
      <c r="CC468" s="12"/>
      <c r="CD468" s="12"/>
      <c r="CE468" s="12"/>
    </row>
    <row r="469" spans="1:83" ht="14.2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  <c r="BR469" s="12"/>
      <c r="BS469" s="12"/>
      <c r="BT469" s="12"/>
      <c r="BU469" s="12"/>
      <c r="BV469" s="12"/>
      <c r="BW469" s="12"/>
      <c r="BX469" s="12"/>
      <c r="BY469" s="12"/>
      <c r="BZ469" s="12"/>
      <c r="CA469" s="12"/>
      <c r="CB469" s="12"/>
      <c r="CC469" s="12"/>
      <c r="CD469" s="12"/>
      <c r="CE469" s="12"/>
    </row>
    <row r="470" spans="1:83" ht="14.2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  <c r="BR470" s="12"/>
      <c r="BS470" s="12"/>
      <c r="BT470" s="12"/>
      <c r="BU470" s="12"/>
      <c r="BV470" s="12"/>
      <c r="BW470" s="12"/>
      <c r="BX470" s="12"/>
      <c r="BY470" s="12"/>
      <c r="BZ470" s="12"/>
      <c r="CA470" s="12"/>
      <c r="CB470" s="12"/>
      <c r="CC470" s="12"/>
      <c r="CD470" s="12"/>
      <c r="CE470" s="12"/>
    </row>
    <row r="471" spans="1:83" ht="14.2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  <c r="BR471" s="12"/>
      <c r="BS471" s="12"/>
      <c r="BT471" s="12"/>
      <c r="BU471" s="12"/>
      <c r="BV471" s="12"/>
      <c r="BW471" s="12"/>
      <c r="BX471" s="12"/>
      <c r="BY471" s="12"/>
      <c r="BZ471" s="12"/>
      <c r="CA471" s="12"/>
      <c r="CB471" s="12"/>
      <c r="CC471" s="12"/>
      <c r="CD471" s="12"/>
      <c r="CE471" s="12"/>
    </row>
    <row r="472" spans="1:83" ht="14.2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  <c r="BR472" s="12"/>
      <c r="BS472" s="12"/>
      <c r="BT472" s="12"/>
      <c r="BU472" s="12"/>
      <c r="BV472" s="12"/>
      <c r="BW472" s="12"/>
      <c r="BX472" s="12"/>
      <c r="BY472" s="12"/>
      <c r="BZ472" s="12"/>
      <c r="CA472" s="12"/>
      <c r="CB472" s="12"/>
      <c r="CC472" s="12"/>
      <c r="CD472" s="12"/>
      <c r="CE472" s="12"/>
    </row>
    <row r="473" spans="1:83" ht="14.2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  <c r="BR473" s="12"/>
      <c r="BS473" s="12"/>
      <c r="BT473" s="12"/>
      <c r="BU473" s="12"/>
      <c r="BV473" s="12"/>
      <c r="BW473" s="12"/>
      <c r="BX473" s="12"/>
      <c r="BY473" s="12"/>
      <c r="BZ473" s="12"/>
      <c r="CA473" s="12"/>
      <c r="CB473" s="12"/>
      <c r="CC473" s="12"/>
      <c r="CD473" s="12"/>
      <c r="CE473" s="12"/>
    </row>
    <row r="474" spans="1:83" ht="14.2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  <c r="BR474" s="12"/>
      <c r="BS474" s="12"/>
      <c r="BT474" s="12"/>
      <c r="BU474" s="12"/>
      <c r="BV474" s="12"/>
      <c r="BW474" s="12"/>
      <c r="BX474" s="12"/>
      <c r="BY474" s="12"/>
      <c r="BZ474" s="12"/>
      <c r="CA474" s="12"/>
      <c r="CB474" s="12"/>
      <c r="CC474" s="12"/>
      <c r="CD474" s="12"/>
      <c r="CE474" s="12"/>
    </row>
    <row r="475" spans="1:83" ht="14.2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  <c r="BR475" s="12"/>
      <c r="BS475" s="12"/>
      <c r="BT475" s="12"/>
      <c r="BU475" s="12"/>
      <c r="BV475" s="12"/>
      <c r="BW475" s="12"/>
      <c r="BX475" s="12"/>
      <c r="BY475" s="12"/>
      <c r="BZ475" s="12"/>
      <c r="CA475" s="12"/>
      <c r="CB475" s="12"/>
      <c r="CC475" s="12"/>
      <c r="CD475" s="12"/>
      <c r="CE475" s="12"/>
    </row>
    <row r="476" spans="1:83" ht="14.2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  <c r="BR476" s="12"/>
      <c r="BS476" s="12"/>
      <c r="BT476" s="12"/>
      <c r="BU476" s="12"/>
      <c r="BV476" s="12"/>
      <c r="BW476" s="12"/>
      <c r="BX476" s="12"/>
      <c r="BY476" s="12"/>
      <c r="BZ476" s="12"/>
      <c r="CA476" s="12"/>
      <c r="CB476" s="12"/>
      <c r="CC476" s="12"/>
      <c r="CD476" s="12"/>
      <c r="CE476" s="12"/>
    </row>
    <row r="477" spans="1:83" ht="14.2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  <c r="BR477" s="12"/>
      <c r="BS477" s="12"/>
      <c r="BT477" s="12"/>
      <c r="BU477" s="12"/>
      <c r="BV477" s="12"/>
      <c r="BW477" s="12"/>
      <c r="BX477" s="12"/>
      <c r="BY477" s="12"/>
      <c r="BZ477" s="12"/>
      <c r="CA477" s="12"/>
      <c r="CB477" s="12"/>
      <c r="CC477" s="12"/>
      <c r="CD477" s="12"/>
      <c r="CE477" s="12"/>
    </row>
    <row r="478" spans="1:83" ht="14.2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  <c r="BP478" s="12"/>
      <c r="BQ478" s="12"/>
      <c r="BR478" s="12"/>
      <c r="BS478" s="12"/>
      <c r="BT478" s="12"/>
      <c r="BU478" s="12"/>
      <c r="BV478" s="12"/>
      <c r="BW478" s="12"/>
      <c r="BX478" s="12"/>
      <c r="BY478" s="12"/>
      <c r="BZ478" s="12"/>
      <c r="CA478" s="12"/>
      <c r="CB478" s="12"/>
      <c r="CC478" s="12"/>
      <c r="CD478" s="12"/>
      <c r="CE478" s="12"/>
    </row>
    <row r="479" spans="1:83" ht="14.2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  <c r="BL479" s="12"/>
      <c r="BM479" s="12"/>
      <c r="BN479" s="12"/>
      <c r="BO479" s="12"/>
      <c r="BP479" s="12"/>
      <c r="BQ479" s="12"/>
      <c r="BR479" s="12"/>
      <c r="BS479" s="12"/>
      <c r="BT479" s="12"/>
      <c r="BU479" s="12"/>
      <c r="BV479" s="12"/>
      <c r="BW479" s="12"/>
      <c r="BX479" s="12"/>
      <c r="BY479" s="12"/>
      <c r="BZ479" s="12"/>
      <c r="CA479" s="12"/>
      <c r="CB479" s="12"/>
      <c r="CC479" s="12"/>
      <c r="CD479" s="12"/>
      <c r="CE479" s="12"/>
    </row>
    <row r="480" spans="1:83" ht="14.2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2"/>
      <c r="BJ480" s="12"/>
      <c r="BK480" s="12"/>
      <c r="BL480" s="12"/>
      <c r="BM480" s="12"/>
      <c r="BN480" s="12"/>
      <c r="BO480" s="12"/>
      <c r="BP480" s="12"/>
      <c r="BQ480" s="12"/>
      <c r="BR480" s="12"/>
      <c r="BS480" s="12"/>
      <c r="BT480" s="12"/>
      <c r="BU480" s="12"/>
      <c r="BV480" s="12"/>
      <c r="BW480" s="12"/>
      <c r="BX480" s="12"/>
      <c r="BY480" s="12"/>
      <c r="BZ480" s="12"/>
      <c r="CA480" s="12"/>
      <c r="CB480" s="12"/>
      <c r="CC480" s="12"/>
      <c r="CD480" s="12"/>
      <c r="CE480" s="12"/>
    </row>
    <row r="481" spans="1:83" ht="14.2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  <c r="BL481" s="12"/>
      <c r="BM481" s="12"/>
      <c r="BN481" s="12"/>
      <c r="BO481" s="12"/>
      <c r="BP481" s="12"/>
      <c r="BQ481" s="12"/>
      <c r="BR481" s="12"/>
      <c r="BS481" s="12"/>
      <c r="BT481" s="12"/>
      <c r="BU481" s="12"/>
      <c r="BV481" s="12"/>
      <c r="BW481" s="12"/>
      <c r="BX481" s="12"/>
      <c r="BY481" s="12"/>
      <c r="BZ481" s="12"/>
      <c r="CA481" s="12"/>
      <c r="CB481" s="12"/>
      <c r="CC481" s="12"/>
      <c r="CD481" s="12"/>
      <c r="CE481" s="12"/>
    </row>
    <row r="482" spans="1:83" ht="14.2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2"/>
      <c r="BJ482" s="12"/>
      <c r="BK482" s="12"/>
      <c r="BL482" s="12"/>
      <c r="BM482" s="12"/>
      <c r="BN482" s="12"/>
      <c r="BO482" s="12"/>
      <c r="BP482" s="12"/>
      <c r="BQ482" s="12"/>
      <c r="BR482" s="12"/>
      <c r="BS482" s="12"/>
      <c r="BT482" s="12"/>
      <c r="BU482" s="12"/>
      <c r="BV482" s="12"/>
      <c r="BW482" s="12"/>
      <c r="BX482" s="12"/>
      <c r="BY482" s="12"/>
      <c r="BZ482" s="12"/>
      <c r="CA482" s="12"/>
      <c r="CB482" s="12"/>
      <c r="CC482" s="12"/>
      <c r="CD482" s="12"/>
      <c r="CE482" s="12"/>
    </row>
    <row r="483" spans="1:83" ht="14.2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2"/>
      <c r="BJ483" s="12"/>
      <c r="BK483" s="12"/>
      <c r="BL483" s="12"/>
      <c r="BM483" s="12"/>
      <c r="BN483" s="12"/>
      <c r="BO483" s="12"/>
      <c r="BP483" s="12"/>
      <c r="BQ483" s="12"/>
      <c r="BR483" s="12"/>
      <c r="BS483" s="12"/>
      <c r="BT483" s="12"/>
      <c r="BU483" s="12"/>
      <c r="BV483" s="12"/>
      <c r="BW483" s="12"/>
      <c r="BX483" s="12"/>
      <c r="BY483" s="12"/>
      <c r="BZ483" s="12"/>
      <c r="CA483" s="12"/>
      <c r="CB483" s="12"/>
      <c r="CC483" s="12"/>
      <c r="CD483" s="12"/>
      <c r="CE483" s="12"/>
    </row>
    <row r="484" spans="1:83" ht="14.2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  <c r="BI484" s="12"/>
      <c r="BJ484" s="12"/>
      <c r="BK484" s="12"/>
      <c r="BL484" s="12"/>
      <c r="BM484" s="12"/>
      <c r="BN484" s="12"/>
      <c r="BO484" s="12"/>
      <c r="BP484" s="12"/>
      <c r="BQ484" s="12"/>
      <c r="BR484" s="12"/>
      <c r="BS484" s="12"/>
      <c r="BT484" s="12"/>
      <c r="BU484" s="12"/>
      <c r="BV484" s="12"/>
      <c r="BW484" s="12"/>
      <c r="BX484" s="12"/>
      <c r="BY484" s="12"/>
      <c r="BZ484" s="12"/>
      <c r="CA484" s="12"/>
      <c r="CB484" s="12"/>
      <c r="CC484" s="12"/>
      <c r="CD484" s="12"/>
      <c r="CE484" s="12"/>
    </row>
    <row r="485" spans="1:83" ht="14.2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  <c r="BI485" s="12"/>
      <c r="BJ485" s="12"/>
      <c r="BK485" s="12"/>
      <c r="BL485" s="12"/>
      <c r="BM485" s="12"/>
      <c r="BN485" s="12"/>
      <c r="BO485" s="12"/>
      <c r="BP485" s="12"/>
      <c r="BQ485" s="12"/>
      <c r="BR485" s="12"/>
      <c r="BS485" s="12"/>
      <c r="BT485" s="12"/>
      <c r="BU485" s="12"/>
      <c r="BV485" s="12"/>
      <c r="BW485" s="12"/>
      <c r="BX485" s="12"/>
      <c r="BY485" s="12"/>
      <c r="BZ485" s="12"/>
      <c r="CA485" s="12"/>
      <c r="CB485" s="12"/>
      <c r="CC485" s="12"/>
      <c r="CD485" s="12"/>
      <c r="CE485" s="12"/>
    </row>
    <row r="486" spans="1:83" ht="14.2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  <c r="BI486" s="12"/>
      <c r="BJ486" s="12"/>
      <c r="BK486" s="12"/>
      <c r="BL486" s="12"/>
      <c r="BM486" s="12"/>
      <c r="BN486" s="12"/>
      <c r="BO486" s="12"/>
      <c r="BP486" s="12"/>
      <c r="BQ486" s="12"/>
      <c r="BR486" s="12"/>
      <c r="BS486" s="12"/>
      <c r="BT486" s="12"/>
      <c r="BU486" s="12"/>
      <c r="BV486" s="12"/>
      <c r="BW486" s="12"/>
      <c r="BX486" s="12"/>
      <c r="BY486" s="12"/>
      <c r="BZ486" s="12"/>
      <c r="CA486" s="12"/>
      <c r="CB486" s="12"/>
      <c r="CC486" s="12"/>
      <c r="CD486" s="12"/>
      <c r="CE486" s="12"/>
    </row>
    <row r="487" spans="1:83" ht="14.2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  <c r="BI487" s="12"/>
      <c r="BJ487" s="12"/>
      <c r="BK487" s="12"/>
      <c r="BL487" s="12"/>
      <c r="BM487" s="12"/>
      <c r="BN487" s="12"/>
      <c r="BO487" s="12"/>
      <c r="BP487" s="12"/>
      <c r="BQ487" s="12"/>
      <c r="BR487" s="12"/>
      <c r="BS487" s="12"/>
      <c r="BT487" s="12"/>
      <c r="BU487" s="12"/>
      <c r="BV487" s="12"/>
      <c r="BW487" s="12"/>
      <c r="BX487" s="12"/>
      <c r="BY487" s="12"/>
      <c r="BZ487" s="12"/>
      <c r="CA487" s="12"/>
      <c r="CB487" s="12"/>
      <c r="CC487" s="12"/>
      <c r="CD487" s="12"/>
      <c r="CE487" s="12"/>
    </row>
    <row r="488" spans="1:83" ht="14.2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  <c r="BI488" s="12"/>
      <c r="BJ488" s="12"/>
      <c r="BK488" s="12"/>
      <c r="BL488" s="12"/>
      <c r="BM488" s="12"/>
      <c r="BN488" s="12"/>
      <c r="BO488" s="12"/>
      <c r="BP488" s="12"/>
      <c r="BQ488" s="12"/>
      <c r="BR488" s="12"/>
      <c r="BS488" s="12"/>
      <c r="BT488" s="12"/>
      <c r="BU488" s="12"/>
      <c r="BV488" s="12"/>
      <c r="BW488" s="12"/>
      <c r="BX488" s="12"/>
      <c r="BY488" s="12"/>
      <c r="BZ488" s="12"/>
      <c r="CA488" s="12"/>
      <c r="CB488" s="12"/>
      <c r="CC488" s="12"/>
      <c r="CD488" s="12"/>
      <c r="CE488" s="12"/>
    </row>
    <row r="489" spans="1:83" ht="14.2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  <c r="BI489" s="12"/>
      <c r="BJ489" s="12"/>
      <c r="BK489" s="12"/>
      <c r="BL489" s="12"/>
      <c r="BM489" s="12"/>
      <c r="BN489" s="12"/>
      <c r="BO489" s="12"/>
      <c r="BP489" s="12"/>
      <c r="BQ489" s="12"/>
      <c r="BR489" s="12"/>
      <c r="BS489" s="12"/>
      <c r="BT489" s="12"/>
      <c r="BU489" s="12"/>
      <c r="BV489" s="12"/>
      <c r="BW489" s="12"/>
      <c r="BX489" s="12"/>
      <c r="BY489" s="12"/>
      <c r="BZ489" s="12"/>
      <c r="CA489" s="12"/>
      <c r="CB489" s="12"/>
      <c r="CC489" s="12"/>
      <c r="CD489" s="12"/>
      <c r="CE489" s="12"/>
    </row>
    <row r="490" spans="1:83" ht="14.2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  <c r="BI490" s="12"/>
      <c r="BJ490" s="12"/>
      <c r="BK490" s="12"/>
      <c r="BL490" s="12"/>
      <c r="BM490" s="12"/>
      <c r="BN490" s="12"/>
      <c r="BO490" s="12"/>
      <c r="BP490" s="12"/>
      <c r="BQ490" s="12"/>
      <c r="BR490" s="12"/>
      <c r="BS490" s="12"/>
      <c r="BT490" s="12"/>
      <c r="BU490" s="12"/>
      <c r="BV490" s="12"/>
      <c r="BW490" s="12"/>
      <c r="BX490" s="12"/>
      <c r="BY490" s="12"/>
      <c r="BZ490" s="12"/>
      <c r="CA490" s="12"/>
      <c r="CB490" s="12"/>
      <c r="CC490" s="12"/>
      <c r="CD490" s="12"/>
      <c r="CE490" s="12"/>
    </row>
    <row r="491" spans="1:83" ht="14.2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  <c r="BI491" s="12"/>
      <c r="BJ491" s="12"/>
      <c r="BK491" s="12"/>
      <c r="BL491" s="12"/>
      <c r="BM491" s="12"/>
      <c r="BN491" s="12"/>
      <c r="BO491" s="12"/>
      <c r="BP491" s="12"/>
      <c r="BQ491" s="12"/>
      <c r="BR491" s="12"/>
      <c r="BS491" s="12"/>
      <c r="BT491" s="12"/>
      <c r="BU491" s="12"/>
      <c r="BV491" s="12"/>
      <c r="BW491" s="12"/>
      <c r="BX491" s="12"/>
      <c r="BY491" s="12"/>
      <c r="BZ491" s="12"/>
      <c r="CA491" s="12"/>
      <c r="CB491" s="12"/>
      <c r="CC491" s="12"/>
      <c r="CD491" s="12"/>
      <c r="CE491" s="12"/>
    </row>
    <row r="492" spans="1:83" ht="14.2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2"/>
      <c r="BJ492" s="12"/>
      <c r="BK492" s="12"/>
      <c r="BL492" s="12"/>
      <c r="BM492" s="12"/>
      <c r="BN492" s="12"/>
      <c r="BO492" s="12"/>
      <c r="BP492" s="12"/>
      <c r="BQ492" s="12"/>
      <c r="BR492" s="12"/>
      <c r="BS492" s="12"/>
      <c r="BT492" s="12"/>
      <c r="BU492" s="12"/>
      <c r="BV492" s="12"/>
      <c r="BW492" s="12"/>
      <c r="BX492" s="12"/>
      <c r="BY492" s="12"/>
      <c r="BZ492" s="12"/>
      <c r="CA492" s="12"/>
      <c r="CB492" s="12"/>
      <c r="CC492" s="12"/>
      <c r="CD492" s="12"/>
      <c r="CE492" s="12"/>
    </row>
    <row r="493" spans="1:83" ht="14.2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  <c r="BI493" s="12"/>
      <c r="BJ493" s="12"/>
      <c r="BK493" s="12"/>
      <c r="BL493" s="12"/>
      <c r="BM493" s="12"/>
      <c r="BN493" s="12"/>
      <c r="BO493" s="12"/>
      <c r="BP493" s="12"/>
      <c r="BQ493" s="12"/>
      <c r="BR493" s="12"/>
      <c r="BS493" s="12"/>
      <c r="BT493" s="12"/>
      <c r="BU493" s="12"/>
      <c r="BV493" s="12"/>
      <c r="BW493" s="12"/>
      <c r="BX493" s="12"/>
      <c r="BY493" s="12"/>
      <c r="BZ493" s="12"/>
      <c r="CA493" s="12"/>
      <c r="CB493" s="12"/>
      <c r="CC493" s="12"/>
      <c r="CD493" s="12"/>
      <c r="CE493" s="12"/>
    </row>
    <row r="494" spans="1:83" ht="14.2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  <c r="BE494" s="12"/>
      <c r="BF494" s="12"/>
      <c r="BG494" s="12"/>
      <c r="BH494" s="12"/>
      <c r="BI494" s="12"/>
      <c r="BJ494" s="12"/>
      <c r="BK494" s="12"/>
      <c r="BL494" s="12"/>
      <c r="BM494" s="12"/>
      <c r="BN494" s="12"/>
      <c r="BO494" s="12"/>
      <c r="BP494" s="12"/>
      <c r="BQ494" s="12"/>
      <c r="BR494" s="12"/>
      <c r="BS494" s="12"/>
      <c r="BT494" s="12"/>
      <c r="BU494" s="12"/>
      <c r="BV494" s="12"/>
      <c r="BW494" s="12"/>
      <c r="BX494" s="12"/>
      <c r="BY494" s="12"/>
      <c r="BZ494" s="12"/>
      <c r="CA494" s="12"/>
      <c r="CB494" s="12"/>
      <c r="CC494" s="12"/>
      <c r="CD494" s="12"/>
      <c r="CE494" s="12"/>
    </row>
    <row r="495" spans="1:83" ht="14.2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  <c r="BI495" s="12"/>
      <c r="BJ495" s="12"/>
      <c r="BK495" s="12"/>
      <c r="BL495" s="12"/>
      <c r="BM495" s="12"/>
      <c r="BN495" s="12"/>
      <c r="BO495" s="12"/>
      <c r="BP495" s="12"/>
      <c r="BQ495" s="12"/>
      <c r="BR495" s="12"/>
      <c r="BS495" s="12"/>
      <c r="BT495" s="12"/>
      <c r="BU495" s="12"/>
      <c r="BV495" s="12"/>
      <c r="BW495" s="12"/>
      <c r="BX495" s="12"/>
      <c r="BY495" s="12"/>
      <c r="BZ495" s="12"/>
      <c r="CA495" s="12"/>
      <c r="CB495" s="12"/>
      <c r="CC495" s="12"/>
      <c r="CD495" s="12"/>
      <c r="CE495" s="12"/>
    </row>
    <row r="496" spans="1:83" ht="14.2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  <c r="BE496" s="12"/>
      <c r="BF496" s="12"/>
      <c r="BG496" s="12"/>
      <c r="BH496" s="12"/>
      <c r="BI496" s="12"/>
      <c r="BJ496" s="12"/>
      <c r="BK496" s="12"/>
      <c r="BL496" s="12"/>
      <c r="BM496" s="12"/>
      <c r="BN496" s="12"/>
      <c r="BO496" s="12"/>
      <c r="BP496" s="12"/>
      <c r="BQ496" s="12"/>
      <c r="BR496" s="12"/>
      <c r="BS496" s="12"/>
      <c r="BT496" s="12"/>
      <c r="BU496" s="12"/>
      <c r="BV496" s="12"/>
      <c r="BW496" s="12"/>
      <c r="BX496" s="12"/>
      <c r="BY496" s="12"/>
      <c r="BZ496" s="12"/>
      <c r="CA496" s="12"/>
      <c r="CB496" s="12"/>
      <c r="CC496" s="12"/>
      <c r="CD496" s="12"/>
      <c r="CE496" s="12"/>
    </row>
    <row r="497" spans="1:83" ht="14.2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  <c r="BL497" s="12"/>
      <c r="BM497" s="12"/>
      <c r="BN497" s="12"/>
      <c r="BO497" s="12"/>
      <c r="BP497" s="12"/>
      <c r="BQ497" s="12"/>
      <c r="BR497" s="12"/>
      <c r="BS497" s="12"/>
      <c r="BT497" s="12"/>
      <c r="BU497" s="12"/>
      <c r="BV497" s="12"/>
      <c r="BW497" s="12"/>
      <c r="BX497" s="12"/>
      <c r="BY497" s="12"/>
      <c r="BZ497" s="12"/>
      <c r="CA497" s="12"/>
      <c r="CB497" s="12"/>
      <c r="CC497" s="12"/>
      <c r="CD497" s="12"/>
      <c r="CE497" s="12"/>
    </row>
    <row r="498" spans="1:83" ht="14.2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  <c r="BP498" s="12"/>
      <c r="BQ498" s="12"/>
      <c r="BR498" s="12"/>
      <c r="BS498" s="12"/>
      <c r="BT498" s="12"/>
      <c r="BU498" s="12"/>
      <c r="BV498" s="12"/>
      <c r="BW498" s="12"/>
      <c r="BX498" s="12"/>
      <c r="BY498" s="12"/>
      <c r="BZ498" s="12"/>
      <c r="CA498" s="12"/>
      <c r="CB498" s="12"/>
      <c r="CC498" s="12"/>
      <c r="CD498" s="12"/>
      <c r="CE498" s="12"/>
    </row>
    <row r="499" spans="1:83" ht="14.2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  <c r="BP499" s="12"/>
      <c r="BQ499" s="12"/>
      <c r="BR499" s="12"/>
      <c r="BS499" s="12"/>
      <c r="BT499" s="12"/>
      <c r="BU499" s="12"/>
      <c r="BV499" s="12"/>
      <c r="BW499" s="12"/>
      <c r="BX499" s="12"/>
      <c r="BY499" s="12"/>
      <c r="BZ499" s="12"/>
      <c r="CA499" s="12"/>
      <c r="CB499" s="12"/>
      <c r="CC499" s="12"/>
      <c r="CD499" s="12"/>
      <c r="CE499" s="12"/>
    </row>
    <row r="500" spans="1:83" ht="14.2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  <c r="BP500" s="12"/>
      <c r="BQ500" s="12"/>
      <c r="BR500" s="12"/>
      <c r="BS500" s="12"/>
      <c r="BT500" s="12"/>
      <c r="BU500" s="12"/>
      <c r="BV500" s="12"/>
      <c r="BW500" s="12"/>
      <c r="BX500" s="12"/>
      <c r="BY500" s="12"/>
      <c r="BZ500" s="12"/>
      <c r="CA500" s="12"/>
      <c r="CB500" s="12"/>
      <c r="CC500" s="12"/>
      <c r="CD500" s="12"/>
      <c r="CE500" s="12"/>
    </row>
    <row r="501" spans="1:83" ht="14.2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  <c r="BP501" s="12"/>
      <c r="BQ501" s="12"/>
      <c r="BR501" s="12"/>
      <c r="BS501" s="12"/>
      <c r="BT501" s="12"/>
      <c r="BU501" s="12"/>
      <c r="BV501" s="12"/>
      <c r="BW501" s="12"/>
      <c r="BX501" s="12"/>
      <c r="BY501" s="12"/>
      <c r="BZ501" s="12"/>
      <c r="CA501" s="12"/>
      <c r="CB501" s="12"/>
      <c r="CC501" s="12"/>
      <c r="CD501" s="12"/>
      <c r="CE501" s="12"/>
    </row>
    <row r="502" spans="1:83" ht="14.2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  <c r="BP502" s="12"/>
      <c r="BQ502" s="12"/>
      <c r="BR502" s="12"/>
      <c r="BS502" s="12"/>
      <c r="BT502" s="12"/>
      <c r="BU502" s="12"/>
      <c r="BV502" s="12"/>
      <c r="BW502" s="12"/>
      <c r="BX502" s="12"/>
      <c r="BY502" s="12"/>
      <c r="BZ502" s="12"/>
      <c r="CA502" s="12"/>
      <c r="CB502" s="12"/>
      <c r="CC502" s="12"/>
      <c r="CD502" s="12"/>
      <c r="CE502" s="12"/>
    </row>
    <row r="503" spans="1:83" ht="14.2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  <c r="BP503" s="12"/>
      <c r="BQ503" s="12"/>
      <c r="BR503" s="12"/>
      <c r="BS503" s="12"/>
      <c r="BT503" s="12"/>
      <c r="BU503" s="12"/>
      <c r="BV503" s="12"/>
      <c r="BW503" s="12"/>
      <c r="BX503" s="12"/>
      <c r="BY503" s="12"/>
      <c r="BZ503" s="12"/>
      <c r="CA503" s="12"/>
      <c r="CB503" s="12"/>
      <c r="CC503" s="12"/>
      <c r="CD503" s="12"/>
      <c r="CE503" s="12"/>
    </row>
    <row r="504" spans="1:83" ht="14.2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  <c r="BP504" s="12"/>
      <c r="BQ504" s="12"/>
      <c r="BR504" s="12"/>
      <c r="BS504" s="12"/>
      <c r="BT504" s="12"/>
      <c r="BU504" s="12"/>
      <c r="BV504" s="12"/>
      <c r="BW504" s="12"/>
      <c r="BX504" s="12"/>
      <c r="BY504" s="12"/>
      <c r="BZ504" s="12"/>
      <c r="CA504" s="12"/>
      <c r="CB504" s="12"/>
      <c r="CC504" s="12"/>
      <c r="CD504" s="12"/>
      <c r="CE504" s="12"/>
    </row>
    <row r="505" spans="1:83" ht="14.2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  <c r="BE505" s="12"/>
      <c r="BF505" s="12"/>
      <c r="BG505" s="12"/>
      <c r="BH505" s="12"/>
      <c r="BI505" s="12"/>
      <c r="BJ505" s="12"/>
      <c r="BK505" s="12"/>
      <c r="BL505" s="12"/>
      <c r="BM505" s="12"/>
      <c r="BN505" s="12"/>
      <c r="BO505" s="12"/>
      <c r="BP505" s="12"/>
      <c r="BQ505" s="12"/>
      <c r="BR505" s="12"/>
      <c r="BS505" s="12"/>
      <c r="BT505" s="12"/>
      <c r="BU505" s="12"/>
      <c r="BV505" s="12"/>
      <c r="BW505" s="12"/>
      <c r="BX505" s="12"/>
      <c r="BY505" s="12"/>
      <c r="BZ505" s="12"/>
      <c r="CA505" s="12"/>
      <c r="CB505" s="12"/>
      <c r="CC505" s="12"/>
      <c r="CD505" s="12"/>
      <c r="CE505" s="12"/>
    </row>
    <row r="506" spans="1:83" ht="14.2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  <c r="BI506" s="12"/>
      <c r="BJ506" s="12"/>
      <c r="BK506" s="12"/>
      <c r="BL506" s="12"/>
      <c r="BM506" s="12"/>
      <c r="BN506" s="12"/>
      <c r="BO506" s="12"/>
      <c r="BP506" s="12"/>
      <c r="BQ506" s="12"/>
      <c r="BR506" s="12"/>
      <c r="BS506" s="12"/>
      <c r="BT506" s="12"/>
      <c r="BU506" s="12"/>
      <c r="BV506" s="12"/>
      <c r="BW506" s="12"/>
      <c r="BX506" s="12"/>
      <c r="BY506" s="12"/>
      <c r="BZ506" s="12"/>
      <c r="CA506" s="12"/>
      <c r="CB506" s="12"/>
      <c r="CC506" s="12"/>
      <c r="CD506" s="12"/>
      <c r="CE506" s="12"/>
    </row>
    <row r="507" spans="1:83" ht="14.2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  <c r="BE507" s="12"/>
      <c r="BF507" s="12"/>
      <c r="BG507" s="12"/>
      <c r="BH507" s="12"/>
      <c r="BI507" s="12"/>
      <c r="BJ507" s="12"/>
      <c r="BK507" s="12"/>
      <c r="BL507" s="12"/>
      <c r="BM507" s="12"/>
      <c r="BN507" s="12"/>
      <c r="BO507" s="12"/>
      <c r="BP507" s="12"/>
      <c r="BQ507" s="12"/>
      <c r="BR507" s="12"/>
      <c r="BS507" s="12"/>
      <c r="BT507" s="12"/>
      <c r="BU507" s="12"/>
      <c r="BV507" s="12"/>
      <c r="BW507" s="12"/>
      <c r="BX507" s="12"/>
      <c r="BY507" s="12"/>
      <c r="BZ507" s="12"/>
      <c r="CA507" s="12"/>
      <c r="CB507" s="12"/>
      <c r="CC507" s="12"/>
      <c r="CD507" s="12"/>
      <c r="CE507" s="12"/>
    </row>
    <row r="508" spans="1:83" ht="14.2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  <c r="BE508" s="12"/>
      <c r="BF508" s="12"/>
      <c r="BG508" s="12"/>
      <c r="BH508" s="12"/>
      <c r="BI508" s="12"/>
      <c r="BJ508" s="12"/>
      <c r="BK508" s="12"/>
      <c r="BL508" s="12"/>
      <c r="BM508" s="12"/>
      <c r="BN508" s="12"/>
      <c r="BO508" s="12"/>
      <c r="BP508" s="12"/>
      <c r="BQ508" s="12"/>
      <c r="BR508" s="12"/>
      <c r="BS508" s="12"/>
      <c r="BT508" s="12"/>
      <c r="BU508" s="12"/>
      <c r="BV508" s="12"/>
      <c r="BW508" s="12"/>
      <c r="BX508" s="12"/>
      <c r="BY508" s="12"/>
      <c r="BZ508" s="12"/>
      <c r="CA508" s="12"/>
      <c r="CB508" s="12"/>
      <c r="CC508" s="12"/>
      <c r="CD508" s="12"/>
      <c r="CE508" s="12"/>
    </row>
    <row r="509" spans="1:83" ht="14.2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  <c r="BE509" s="12"/>
      <c r="BF509" s="12"/>
      <c r="BG509" s="12"/>
      <c r="BH509" s="12"/>
      <c r="BI509" s="12"/>
      <c r="BJ509" s="12"/>
      <c r="BK509" s="12"/>
      <c r="BL509" s="12"/>
      <c r="BM509" s="12"/>
      <c r="BN509" s="12"/>
      <c r="BO509" s="12"/>
      <c r="BP509" s="12"/>
      <c r="BQ509" s="12"/>
      <c r="BR509" s="12"/>
      <c r="BS509" s="12"/>
      <c r="BT509" s="12"/>
      <c r="BU509" s="12"/>
      <c r="BV509" s="12"/>
      <c r="BW509" s="12"/>
      <c r="BX509" s="12"/>
      <c r="BY509" s="12"/>
      <c r="BZ509" s="12"/>
      <c r="CA509" s="12"/>
      <c r="CB509" s="12"/>
      <c r="CC509" s="12"/>
      <c r="CD509" s="12"/>
      <c r="CE509" s="12"/>
    </row>
    <row r="510" spans="1:83" ht="14.2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  <c r="BE510" s="12"/>
      <c r="BF510" s="12"/>
      <c r="BG510" s="12"/>
      <c r="BH510" s="12"/>
      <c r="BI510" s="12"/>
      <c r="BJ510" s="12"/>
      <c r="BK510" s="12"/>
      <c r="BL510" s="12"/>
      <c r="BM510" s="12"/>
      <c r="BN510" s="12"/>
      <c r="BO510" s="12"/>
      <c r="BP510" s="12"/>
      <c r="BQ510" s="12"/>
      <c r="BR510" s="12"/>
      <c r="BS510" s="12"/>
      <c r="BT510" s="12"/>
      <c r="BU510" s="12"/>
      <c r="BV510" s="12"/>
      <c r="BW510" s="12"/>
      <c r="BX510" s="12"/>
      <c r="BY510" s="12"/>
      <c r="BZ510" s="12"/>
      <c r="CA510" s="12"/>
      <c r="CB510" s="12"/>
      <c r="CC510" s="12"/>
      <c r="CD510" s="12"/>
      <c r="CE510" s="12"/>
    </row>
    <row r="511" spans="1:83" ht="14.2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  <c r="BE511" s="12"/>
      <c r="BF511" s="12"/>
      <c r="BG511" s="12"/>
      <c r="BH511" s="12"/>
      <c r="BI511" s="12"/>
      <c r="BJ511" s="12"/>
      <c r="BK511" s="12"/>
      <c r="BL511" s="12"/>
      <c r="BM511" s="12"/>
      <c r="BN511" s="12"/>
      <c r="BO511" s="12"/>
      <c r="BP511" s="12"/>
      <c r="BQ511" s="12"/>
      <c r="BR511" s="12"/>
      <c r="BS511" s="12"/>
      <c r="BT511" s="12"/>
      <c r="BU511" s="12"/>
      <c r="BV511" s="12"/>
      <c r="BW511" s="12"/>
      <c r="BX511" s="12"/>
      <c r="BY511" s="12"/>
      <c r="BZ511" s="12"/>
      <c r="CA511" s="12"/>
      <c r="CB511" s="12"/>
      <c r="CC511" s="12"/>
      <c r="CD511" s="12"/>
      <c r="CE511" s="12"/>
    </row>
    <row r="512" spans="1:83" ht="14.2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  <c r="BE512" s="12"/>
      <c r="BF512" s="12"/>
      <c r="BG512" s="12"/>
      <c r="BH512" s="12"/>
      <c r="BI512" s="12"/>
      <c r="BJ512" s="12"/>
      <c r="BK512" s="12"/>
      <c r="BL512" s="12"/>
      <c r="BM512" s="12"/>
      <c r="BN512" s="12"/>
      <c r="BO512" s="12"/>
      <c r="BP512" s="12"/>
      <c r="BQ512" s="12"/>
      <c r="BR512" s="12"/>
      <c r="BS512" s="12"/>
      <c r="BT512" s="12"/>
      <c r="BU512" s="12"/>
      <c r="BV512" s="12"/>
      <c r="BW512" s="12"/>
      <c r="BX512" s="12"/>
      <c r="BY512" s="12"/>
      <c r="BZ512" s="12"/>
      <c r="CA512" s="12"/>
      <c r="CB512" s="12"/>
      <c r="CC512" s="12"/>
      <c r="CD512" s="12"/>
      <c r="CE512" s="12"/>
    </row>
    <row r="513" spans="1:83" ht="14.2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  <c r="BE513" s="12"/>
      <c r="BF513" s="12"/>
      <c r="BG513" s="12"/>
      <c r="BH513" s="12"/>
      <c r="BI513" s="12"/>
      <c r="BJ513" s="12"/>
      <c r="BK513" s="12"/>
      <c r="BL513" s="12"/>
      <c r="BM513" s="12"/>
      <c r="BN513" s="12"/>
      <c r="BO513" s="12"/>
      <c r="BP513" s="12"/>
      <c r="BQ513" s="12"/>
      <c r="BR513" s="12"/>
      <c r="BS513" s="12"/>
      <c r="BT513" s="12"/>
      <c r="BU513" s="12"/>
      <c r="BV513" s="12"/>
      <c r="BW513" s="12"/>
      <c r="BX513" s="12"/>
      <c r="BY513" s="12"/>
      <c r="BZ513" s="12"/>
      <c r="CA513" s="12"/>
      <c r="CB513" s="12"/>
      <c r="CC513" s="12"/>
      <c r="CD513" s="12"/>
      <c r="CE513" s="12"/>
    </row>
    <row r="514" spans="1:83" ht="14.2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  <c r="BE514" s="12"/>
      <c r="BF514" s="12"/>
      <c r="BG514" s="12"/>
      <c r="BH514" s="12"/>
      <c r="BI514" s="12"/>
      <c r="BJ514" s="12"/>
      <c r="BK514" s="12"/>
      <c r="BL514" s="12"/>
      <c r="BM514" s="12"/>
      <c r="BN514" s="12"/>
      <c r="BO514" s="12"/>
      <c r="BP514" s="12"/>
      <c r="BQ514" s="12"/>
      <c r="BR514" s="12"/>
      <c r="BS514" s="12"/>
      <c r="BT514" s="12"/>
      <c r="BU514" s="12"/>
      <c r="BV514" s="12"/>
      <c r="BW514" s="12"/>
      <c r="BX514" s="12"/>
      <c r="BY514" s="12"/>
      <c r="BZ514" s="12"/>
      <c r="CA514" s="12"/>
      <c r="CB514" s="12"/>
      <c r="CC514" s="12"/>
      <c r="CD514" s="12"/>
      <c r="CE514" s="12"/>
    </row>
    <row r="515" spans="1:83" ht="14.2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  <c r="BE515" s="12"/>
      <c r="BF515" s="12"/>
      <c r="BG515" s="12"/>
      <c r="BH515" s="12"/>
      <c r="BI515" s="12"/>
      <c r="BJ515" s="12"/>
      <c r="BK515" s="12"/>
      <c r="BL515" s="12"/>
      <c r="BM515" s="12"/>
      <c r="BN515" s="12"/>
      <c r="BO515" s="12"/>
      <c r="BP515" s="12"/>
      <c r="BQ515" s="12"/>
      <c r="BR515" s="12"/>
      <c r="BS515" s="12"/>
      <c r="BT515" s="12"/>
      <c r="BU515" s="12"/>
      <c r="BV515" s="12"/>
      <c r="BW515" s="12"/>
      <c r="BX515" s="12"/>
      <c r="BY515" s="12"/>
      <c r="BZ515" s="12"/>
      <c r="CA515" s="12"/>
      <c r="CB515" s="12"/>
      <c r="CC515" s="12"/>
      <c r="CD515" s="12"/>
      <c r="CE515" s="12"/>
    </row>
    <row r="516" spans="1:83" ht="14.2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  <c r="BE516" s="12"/>
      <c r="BF516" s="12"/>
      <c r="BG516" s="12"/>
      <c r="BH516" s="12"/>
      <c r="BI516" s="12"/>
      <c r="BJ516" s="12"/>
      <c r="BK516" s="12"/>
      <c r="BL516" s="12"/>
      <c r="BM516" s="12"/>
      <c r="BN516" s="12"/>
      <c r="BO516" s="12"/>
      <c r="BP516" s="12"/>
      <c r="BQ516" s="12"/>
      <c r="BR516" s="12"/>
      <c r="BS516" s="12"/>
      <c r="BT516" s="12"/>
      <c r="BU516" s="12"/>
      <c r="BV516" s="12"/>
      <c r="BW516" s="12"/>
      <c r="BX516" s="12"/>
      <c r="BY516" s="12"/>
      <c r="BZ516" s="12"/>
      <c r="CA516" s="12"/>
      <c r="CB516" s="12"/>
      <c r="CC516" s="12"/>
      <c r="CD516" s="12"/>
      <c r="CE516" s="12"/>
    </row>
    <row r="517" spans="1:83" ht="14.2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  <c r="BE517" s="12"/>
      <c r="BF517" s="12"/>
      <c r="BG517" s="12"/>
      <c r="BH517" s="12"/>
      <c r="BI517" s="12"/>
      <c r="BJ517" s="12"/>
      <c r="BK517" s="12"/>
      <c r="BL517" s="12"/>
      <c r="BM517" s="12"/>
      <c r="BN517" s="12"/>
      <c r="BO517" s="12"/>
      <c r="BP517" s="12"/>
      <c r="BQ517" s="12"/>
      <c r="BR517" s="12"/>
      <c r="BS517" s="12"/>
      <c r="BT517" s="12"/>
      <c r="BU517" s="12"/>
      <c r="BV517" s="12"/>
      <c r="BW517" s="12"/>
      <c r="BX517" s="12"/>
      <c r="BY517" s="12"/>
      <c r="BZ517" s="12"/>
      <c r="CA517" s="12"/>
      <c r="CB517" s="12"/>
      <c r="CC517" s="12"/>
      <c r="CD517" s="12"/>
      <c r="CE517" s="12"/>
    </row>
    <row r="518" spans="1:83" ht="14.2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  <c r="BE518" s="12"/>
      <c r="BF518" s="12"/>
      <c r="BG518" s="12"/>
      <c r="BH518" s="12"/>
      <c r="BI518" s="12"/>
      <c r="BJ518" s="12"/>
      <c r="BK518" s="12"/>
      <c r="BL518" s="12"/>
      <c r="BM518" s="12"/>
      <c r="BN518" s="12"/>
      <c r="BO518" s="12"/>
      <c r="BP518" s="12"/>
      <c r="BQ518" s="12"/>
      <c r="BR518" s="12"/>
      <c r="BS518" s="12"/>
      <c r="BT518" s="12"/>
      <c r="BU518" s="12"/>
      <c r="BV518" s="12"/>
      <c r="BW518" s="12"/>
      <c r="BX518" s="12"/>
      <c r="BY518" s="12"/>
      <c r="BZ518" s="12"/>
      <c r="CA518" s="12"/>
      <c r="CB518" s="12"/>
      <c r="CC518" s="12"/>
      <c r="CD518" s="12"/>
      <c r="CE518" s="12"/>
    </row>
    <row r="519" spans="1:83" ht="14.2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  <c r="BE519" s="12"/>
      <c r="BF519" s="12"/>
      <c r="BG519" s="12"/>
      <c r="BH519" s="12"/>
      <c r="BI519" s="12"/>
      <c r="BJ519" s="12"/>
      <c r="BK519" s="12"/>
      <c r="BL519" s="12"/>
      <c r="BM519" s="12"/>
      <c r="BN519" s="12"/>
      <c r="BO519" s="12"/>
      <c r="BP519" s="12"/>
      <c r="BQ519" s="12"/>
      <c r="BR519" s="12"/>
      <c r="BS519" s="12"/>
      <c r="BT519" s="12"/>
      <c r="BU519" s="12"/>
      <c r="BV519" s="12"/>
      <c r="BW519" s="12"/>
      <c r="BX519" s="12"/>
      <c r="BY519" s="12"/>
      <c r="BZ519" s="12"/>
      <c r="CA519" s="12"/>
      <c r="CB519" s="12"/>
      <c r="CC519" s="12"/>
      <c r="CD519" s="12"/>
      <c r="CE519" s="12"/>
    </row>
    <row r="520" spans="1:83" ht="14.2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  <c r="BE520" s="12"/>
      <c r="BF520" s="12"/>
      <c r="BG520" s="12"/>
      <c r="BH520" s="12"/>
      <c r="BI520" s="12"/>
      <c r="BJ520" s="12"/>
      <c r="BK520" s="12"/>
      <c r="BL520" s="12"/>
      <c r="BM520" s="12"/>
      <c r="BN520" s="12"/>
      <c r="BO520" s="12"/>
      <c r="BP520" s="12"/>
      <c r="BQ520" s="12"/>
      <c r="BR520" s="12"/>
      <c r="BS520" s="12"/>
      <c r="BT520" s="12"/>
      <c r="BU520" s="12"/>
      <c r="BV520" s="12"/>
      <c r="BW520" s="12"/>
      <c r="BX520" s="12"/>
      <c r="BY520" s="12"/>
      <c r="BZ520" s="12"/>
      <c r="CA520" s="12"/>
      <c r="CB520" s="12"/>
      <c r="CC520" s="12"/>
      <c r="CD520" s="12"/>
      <c r="CE520" s="12"/>
    </row>
    <row r="521" spans="1:83" ht="14.2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  <c r="BE521" s="12"/>
      <c r="BF521" s="12"/>
      <c r="BG521" s="12"/>
      <c r="BH521" s="12"/>
      <c r="BI521" s="12"/>
      <c r="BJ521" s="12"/>
      <c r="BK521" s="12"/>
      <c r="BL521" s="12"/>
      <c r="BM521" s="12"/>
      <c r="BN521" s="12"/>
      <c r="BO521" s="12"/>
      <c r="BP521" s="12"/>
      <c r="BQ521" s="12"/>
      <c r="BR521" s="12"/>
      <c r="BS521" s="12"/>
      <c r="BT521" s="12"/>
      <c r="BU521" s="12"/>
      <c r="BV521" s="12"/>
      <c r="BW521" s="12"/>
      <c r="BX521" s="12"/>
      <c r="BY521" s="12"/>
      <c r="BZ521" s="12"/>
      <c r="CA521" s="12"/>
      <c r="CB521" s="12"/>
      <c r="CC521" s="12"/>
      <c r="CD521" s="12"/>
      <c r="CE521" s="12"/>
    </row>
    <row r="522" spans="1:83" ht="14.2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  <c r="BE522" s="12"/>
      <c r="BF522" s="12"/>
      <c r="BG522" s="12"/>
      <c r="BH522" s="12"/>
      <c r="BI522" s="12"/>
      <c r="BJ522" s="12"/>
      <c r="BK522" s="12"/>
      <c r="BL522" s="12"/>
      <c r="BM522" s="12"/>
      <c r="BN522" s="12"/>
      <c r="BO522" s="12"/>
      <c r="BP522" s="12"/>
      <c r="BQ522" s="12"/>
      <c r="BR522" s="12"/>
      <c r="BS522" s="12"/>
      <c r="BT522" s="12"/>
      <c r="BU522" s="12"/>
      <c r="BV522" s="12"/>
      <c r="BW522" s="12"/>
      <c r="BX522" s="12"/>
      <c r="BY522" s="12"/>
      <c r="BZ522" s="12"/>
      <c r="CA522" s="12"/>
      <c r="CB522" s="12"/>
      <c r="CC522" s="12"/>
      <c r="CD522" s="12"/>
      <c r="CE522" s="12"/>
    </row>
    <row r="523" spans="1:83" ht="14.2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  <c r="BI523" s="12"/>
      <c r="BJ523" s="12"/>
      <c r="BK523" s="12"/>
      <c r="BL523" s="12"/>
      <c r="BM523" s="12"/>
      <c r="BN523" s="12"/>
      <c r="BO523" s="12"/>
      <c r="BP523" s="12"/>
      <c r="BQ523" s="12"/>
      <c r="BR523" s="12"/>
      <c r="BS523" s="12"/>
      <c r="BT523" s="12"/>
      <c r="BU523" s="12"/>
      <c r="BV523" s="12"/>
      <c r="BW523" s="12"/>
      <c r="BX523" s="12"/>
      <c r="BY523" s="12"/>
      <c r="BZ523" s="12"/>
      <c r="CA523" s="12"/>
      <c r="CB523" s="12"/>
      <c r="CC523" s="12"/>
      <c r="CD523" s="12"/>
      <c r="CE523" s="12"/>
    </row>
    <row r="524" spans="1:83" ht="14.2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  <c r="BI524" s="12"/>
      <c r="BJ524" s="12"/>
      <c r="BK524" s="12"/>
      <c r="BL524" s="12"/>
      <c r="BM524" s="12"/>
      <c r="BN524" s="12"/>
      <c r="BO524" s="12"/>
      <c r="BP524" s="12"/>
      <c r="BQ524" s="12"/>
      <c r="BR524" s="12"/>
      <c r="BS524" s="12"/>
      <c r="BT524" s="12"/>
      <c r="BU524" s="12"/>
      <c r="BV524" s="12"/>
      <c r="BW524" s="12"/>
      <c r="BX524" s="12"/>
      <c r="BY524" s="12"/>
      <c r="BZ524" s="12"/>
      <c r="CA524" s="12"/>
      <c r="CB524" s="12"/>
      <c r="CC524" s="12"/>
      <c r="CD524" s="12"/>
      <c r="CE524" s="12"/>
    </row>
    <row r="525" spans="1:83" ht="14.2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  <c r="BE525" s="12"/>
      <c r="BF525" s="12"/>
      <c r="BG525" s="12"/>
      <c r="BH525" s="12"/>
      <c r="BI525" s="12"/>
      <c r="BJ525" s="12"/>
      <c r="BK525" s="12"/>
      <c r="BL525" s="12"/>
      <c r="BM525" s="12"/>
      <c r="BN525" s="12"/>
      <c r="BO525" s="12"/>
      <c r="BP525" s="12"/>
      <c r="BQ525" s="12"/>
      <c r="BR525" s="12"/>
      <c r="BS525" s="12"/>
      <c r="BT525" s="12"/>
      <c r="BU525" s="12"/>
      <c r="BV525" s="12"/>
      <c r="BW525" s="12"/>
      <c r="BX525" s="12"/>
      <c r="BY525" s="12"/>
      <c r="BZ525" s="12"/>
      <c r="CA525" s="12"/>
      <c r="CB525" s="12"/>
      <c r="CC525" s="12"/>
      <c r="CD525" s="12"/>
      <c r="CE525" s="12"/>
    </row>
    <row r="526" spans="1:83" ht="14.2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  <c r="BE526" s="12"/>
      <c r="BF526" s="12"/>
      <c r="BG526" s="12"/>
      <c r="BH526" s="12"/>
      <c r="BI526" s="12"/>
      <c r="BJ526" s="12"/>
      <c r="BK526" s="12"/>
      <c r="BL526" s="12"/>
      <c r="BM526" s="12"/>
      <c r="BN526" s="12"/>
      <c r="BO526" s="12"/>
      <c r="BP526" s="12"/>
      <c r="BQ526" s="12"/>
      <c r="BR526" s="12"/>
      <c r="BS526" s="12"/>
      <c r="BT526" s="12"/>
      <c r="BU526" s="12"/>
      <c r="BV526" s="12"/>
      <c r="BW526" s="12"/>
      <c r="BX526" s="12"/>
      <c r="BY526" s="12"/>
      <c r="BZ526" s="12"/>
      <c r="CA526" s="12"/>
      <c r="CB526" s="12"/>
      <c r="CC526" s="12"/>
      <c r="CD526" s="12"/>
      <c r="CE526" s="12"/>
    </row>
    <row r="527" spans="1:83" ht="14.2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  <c r="BE527" s="12"/>
      <c r="BF527" s="12"/>
      <c r="BG527" s="12"/>
      <c r="BH527" s="12"/>
      <c r="BI527" s="12"/>
      <c r="BJ527" s="12"/>
      <c r="BK527" s="12"/>
      <c r="BL527" s="12"/>
      <c r="BM527" s="12"/>
      <c r="BN527" s="12"/>
      <c r="BO527" s="12"/>
      <c r="BP527" s="12"/>
      <c r="BQ527" s="12"/>
      <c r="BR527" s="12"/>
      <c r="BS527" s="12"/>
      <c r="BT527" s="12"/>
      <c r="BU527" s="12"/>
      <c r="BV527" s="12"/>
      <c r="BW527" s="12"/>
      <c r="BX527" s="12"/>
      <c r="BY527" s="12"/>
      <c r="BZ527" s="12"/>
      <c r="CA527" s="12"/>
      <c r="CB527" s="12"/>
      <c r="CC527" s="12"/>
      <c r="CD527" s="12"/>
      <c r="CE527" s="12"/>
    </row>
    <row r="528" spans="1:83" ht="14.2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  <c r="BE528" s="12"/>
      <c r="BF528" s="12"/>
      <c r="BG528" s="12"/>
      <c r="BH528" s="12"/>
      <c r="BI528" s="12"/>
      <c r="BJ528" s="12"/>
      <c r="BK528" s="12"/>
      <c r="BL528" s="12"/>
      <c r="BM528" s="12"/>
      <c r="BN528" s="12"/>
      <c r="BO528" s="12"/>
      <c r="BP528" s="12"/>
      <c r="BQ528" s="12"/>
      <c r="BR528" s="12"/>
      <c r="BS528" s="12"/>
      <c r="BT528" s="12"/>
      <c r="BU528" s="12"/>
      <c r="BV528" s="12"/>
      <c r="BW528" s="12"/>
      <c r="BX528" s="12"/>
      <c r="BY528" s="12"/>
      <c r="BZ528" s="12"/>
      <c r="CA528" s="12"/>
      <c r="CB528" s="12"/>
      <c r="CC528" s="12"/>
      <c r="CD528" s="12"/>
      <c r="CE528" s="12"/>
    </row>
    <row r="529" spans="1:83" ht="14.2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  <c r="BE529" s="12"/>
      <c r="BF529" s="12"/>
      <c r="BG529" s="12"/>
      <c r="BH529" s="12"/>
      <c r="BI529" s="12"/>
      <c r="BJ529" s="12"/>
      <c r="BK529" s="12"/>
      <c r="BL529" s="12"/>
      <c r="BM529" s="12"/>
      <c r="BN529" s="12"/>
      <c r="BO529" s="12"/>
      <c r="BP529" s="12"/>
      <c r="BQ529" s="12"/>
      <c r="BR529" s="12"/>
      <c r="BS529" s="12"/>
      <c r="BT529" s="12"/>
      <c r="BU529" s="12"/>
      <c r="BV529" s="12"/>
      <c r="BW529" s="12"/>
      <c r="BX529" s="12"/>
      <c r="BY529" s="12"/>
      <c r="BZ529" s="12"/>
      <c r="CA529" s="12"/>
      <c r="CB529" s="12"/>
      <c r="CC529" s="12"/>
      <c r="CD529" s="12"/>
      <c r="CE529" s="12"/>
    </row>
    <row r="530" spans="1:83" ht="14.2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  <c r="BE530" s="12"/>
      <c r="BF530" s="12"/>
      <c r="BG530" s="12"/>
      <c r="BH530" s="12"/>
      <c r="BI530" s="12"/>
      <c r="BJ530" s="12"/>
      <c r="BK530" s="12"/>
      <c r="BL530" s="12"/>
      <c r="BM530" s="12"/>
      <c r="BN530" s="12"/>
      <c r="BO530" s="12"/>
      <c r="BP530" s="12"/>
      <c r="BQ530" s="12"/>
      <c r="BR530" s="12"/>
      <c r="BS530" s="12"/>
      <c r="BT530" s="12"/>
      <c r="BU530" s="12"/>
      <c r="BV530" s="12"/>
      <c r="BW530" s="12"/>
      <c r="BX530" s="12"/>
      <c r="BY530" s="12"/>
      <c r="BZ530" s="12"/>
      <c r="CA530" s="12"/>
      <c r="CB530" s="12"/>
      <c r="CC530" s="12"/>
      <c r="CD530" s="12"/>
      <c r="CE530" s="12"/>
    </row>
    <row r="531" spans="1:83" ht="14.2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  <c r="BE531" s="12"/>
      <c r="BF531" s="12"/>
      <c r="BG531" s="12"/>
      <c r="BH531" s="12"/>
      <c r="BI531" s="12"/>
      <c r="BJ531" s="12"/>
      <c r="BK531" s="12"/>
      <c r="BL531" s="12"/>
      <c r="BM531" s="12"/>
      <c r="BN531" s="12"/>
      <c r="BO531" s="12"/>
      <c r="BP531" s="12"/>
      <c r="BQ531" s="12"/>
      <c r="BR531" s="12"/>
      <c r="BS531" s="12"/>
      <c r="BT531" s="12"/>
      <c r="BU531" s="12"/>
      <c r="BV531" s="12"/>
      <c r="BW531" s="12"/>
      <c r="BX531" s="12"/>
      <c r="BY531" s="12"/>
      <c r="BZ531" s="12"/>
      <c r="CA531" s="12"/>
      <c r="CB531" s="12"/>
      <c r="CC531" s="12"/>
      <c r="CD531" s="12"/>
      <c r="CE531" s="12"/>
    </row>
    <row r="532" spans="1:83" ht="14.2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  <c r="BE532" s="12"/>
      <c r="BF532" s="12"/>
      <c r="BG532" s="12"/>
      <c r="BH532" s="12"/>
      <c r="BI532" s="12"/>
      <c r="BJ532" s="12"/>
      <c r="BK532" s="12"/>
      <c r="BL532" s="12"/>
      <c r="BM532" s="12"/>
      <c r="BN532" s="12"/>
      <c r="BO532" s="12"/>
      <c r="BP532" s="12"/>
      <c r="BQ532" s="12"/>
      <c r="BR532" s="12"/>
      <c r="BS532" s="12"/>
      <c r="BT532" s="12"/>
      <c r="BU532" s="12"/>
      <c r="BV532" s="12"/>
      <c r="BW532" s="12"/>
      <c r="BX532" s="12"/>
      <c r="BY532" s="12"/>
      <c r="BZ532" s="12"/>
      <c r="CA532" s="12"/>
      <c r="CB532" s="12"/>
      <c r="CC532" s="12"/>
      <c r="CD532" s="12"/>
      <c r="CE532" s="12"/>
    </row>
    <row r="533" spans="1:83" ht="14.2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  <c r="BE533" s="12"/>
      <c r="BF533" s="12"/>
      <c r="BG533" s="12"/>
      <c r="BH533" s="12"/>
      <c r="BI533" s="12"/>
      <c r="BJ533" s="12"/>
      <c r="BK533" s="12"/>
      <c r="BL533" s="12"/>
      <c r="BM533" s="12"/>
      <c r="BN533" s="12"/>
      <c r="BO533" s="12"/>
      <c r="BP533" s="12"/>
      <c r="BQ533" s="12"/>
      <c r="BR533" s="12"/>
      <c r="BS533" s="12"/>
      <c r="BT533" s="12"/>
      <c r="BU533" s="12"/>
      <c r="BV533" s="12"/>
      <c r="BW533" s="12"/>
      <c r="BX533" s="12"/>
      <c r="BY533" s="12"/>
      <c r="BZ533" s="12"/>
      <c r="CA533" s="12"/>
      <c r="CB533" s="12"/>
      <c r="CC533" s="12"/>
      <c r="CD533" s="12"/>
      <c r="CE533" s="12"/>
    </row>
    <row r="534" spans="1:83" ht="14.2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  <c r="BE534" s="12"/>
      <c r="BF534" s="12"/>
      <c r="BG534" s="12"/>
      <c r="BH534" s="12"/>
      <c r="BI534" s="12"/>
      <c r="BJ534" s="12"/>
      <c r="BK534" s="12"/>
      <c r="BL534" s="12"/>
      <c r="BM534" s="12"/>
      <c r="BN534" s="12"/>
      <c r="BO534" s="12"/>
      <c r="BP534" s="12"/>
      <c r="BQ534" s="12"/>
      <c r="BR534" s="12"/>
      <c r="BS534" s="12"/>
      <c r="BT534" s="12"/>
      <c r="BU534" s="12"/>
      <c r="BV534" s="12"/>
      <c r="BW534" s="12"/>
      <c r="BX534" s="12"/>
      <c r="BY534" s="12"/>
      <c r="BZ534" s="12"/>
      <c r="CA534" s="12"/>
      <c r="CB534" s="12"/>
      <c r="CC534" s="12"/>
      <c r="CD534" s="12"/>
      <c r="CE534" s="12"/>
    </row>
    <row r="535" spans="1:83" ht="14.2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  <c r="BE535" s="12"/>
      <c r="BF535" s="12"/>
      <c r="BG535" s="12"/>
      <c r="BH535" s="12"/>
      <c r="BI535" s="12"/>
      <c r="BJ535" s="12"/>
      <c r="BK535" s="12"/>
      <c r="BL535" s="12"/>
      <c r="BM535" s="12"/>
      <c r="BN535" s="12"/>
      <c r="BO535" s="12"/>
      <c r="BP535" s="12"/>
      <c r="BQ535" s="12"/>
      <c r="BR535" s="12"/>
      <c r="BS535" s="12"/>
      <c r="BT535" s="12"/>
      <c r="BU535" s="12"/>
      <c r="BV535" s="12"/>
      <c r="BW535" s="12"/>
      <c r="BX535" s="12"/>
      <c r="BY535" s="12"/>
      <c r="BZ535" s="12"/>
      <c r="CA535" s="12"/>
      <c r="CB535" s="12"/>
      <c r="CC535" s="12"/>
      <c r="CD535" s="12"/>
      <c r="CE535" s="12"/>
    </row>
    <row r="536" spans="1:83" ht="14.2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  <c r="BE536" s="12"/>
      <c r="BF536" s="12"/>
      <c r="BG536" s="12"/>
      <c r="BH536" s="12"/>
      <c r="BI536" s="12"/>
      <c r="BJ536" s="12"/>
      <c r="BK536" s="12"/>
      <c r="BL536" s="12"/>
      <c r="BM536" s="12"/>
      <c r="BN536" s="12"/>
      <c r="BO536" s="12"/>
      <c r="BP536" s="12"/>
      <c r="BQ536" s="12"/>
      <c r="BR536" s="12"/>
      <c r="BS536" s="12"/>
      <c r="BT536" s="12"/>
      <c r="BU536" s="12"/>
      <c r="BV536" s="12"/>
      <c r="BW536" s="12"/>
      <c r="BX536" s="12"/>
      <c r="BY536" s="12"/>
      <c r="BZ536" s="12"/>
      <c r="CA536" s="12"/>
      <c r="CB536" s="12"/>
      <c r="CC536" s="12"/>
      <c r="CD536" s="12"/>
      <c r="CE536" s="12"/>
    </row>
    <row r="537" spans="1:83" ht="14.2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  <c r="BE537" s="12"/>
      <c r="BF537" s="12"/>
      <c r="BG537" s="12"/>
      <c r="BH537" s="12"/>
      <c r="BI537" s="12"/>
      <c r="BJ537" s="12"/>
      <c r="BK537" s="12"/>
      <c r="BL537" s="12"/>
      <c r="BM537" s="12"/>
      <c r="BN537" s="12"/>
      <c r="BO537" s="12"/>
      <c r="BP537" s="12"/>
      <c r="BQ537" s="12"/>
      <c r="BR537" s="12"/>
      <c r="BS537" s="12"/>
      <c r="BT537" s="12"/>
      <c r="BU537" s="12"/>
      <c r="BV537" s="12"/>
      <c r="BW537" s="12"/>
      <c r="BX537" s="12"/>
      <c r="BY537" s="12"/>
      <c r="BZ537" s="12"/>
      <c r="CA537" s="12"/>
      <c r="CB537" s="12"/>
      <c r="CC537" s="12"/>
      <c r="CD537" s="12"/>
      <c r="CE537" s="12"/>
    </row>
    <row r="538" spans="1:83" ht="14.2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  <c r="BE538" s="12"/>
      <c r="BF538" s="12"/>
      <c r="BG538" s="12"/>
      <c r="BH538" s="12"/>
      <c r="BI538" s="12"/>
      <c r="BJ538" s="12"/>
      <c r="BK538" s="12"/>
      <c r="BL538" s="12"/>
      <c r="BM538" s="12"/>
      <c r="BN538" s="12"/>
      <c r="BO538" s="12"/>
      <c r="BP538" s="12"/>
      <c r="BQ538" s="12"/>
      <c r="BR538" s="12"/>
      <c r="BS538" s="12"/>
      <c r="BT538" s="12"/>
      <c r="BU538" s="12"/>
      <c r="BV538" s="12"/>
      <c r="BW538" s="12"/>
      <c r="BX538" s="12"/>
      <c r="BY538" s="12"/>
      <c r="BZ538" s="12"/>
      <c r="CA538" s="12"/>
      <c r="CB538" s="12"/>
      <c r="CC538" s="12"/>
      <c r="CD538" s="12"/>
      <c r="CE538" s="12"/>
    </row>
    <row r="539" spans="1:83" ht="14.2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  <c r="BE539" s="12"/>
      <c r="BF539" s="12"/>
      <c r="BG539" s="12"/>
      <c r="BH539" s="12"/>
      <c r="BI539" s="12"/>
      <c r="BJ539" s="12"/>
      <c r="BK539" s="12"/>
      <c r="BL539" s="12"/>
      <c r="BM539" s="12"/>
      <c r="BN539" s="12"/>
      <c r="BO539" s="12"/>
      <c r="BP539" s="12"/>
      <c r="BQ539" s="12"/>
      <c r="BR539" s="12"/>
      <c r="BS539" s="12"/>
      <c r="BT539" s="12"/>
      <c r="BU539" s="12"/>
      <c r="BV539" s="12"/>
      <c r="BW539" s="12"/>
      <c r="BX539" s="12"/>
      <c r="BY539" s="12"/>
      <c r="BZ539" s="12"/>
      <c r="CA539" s="12"/>
      <c r="CB539" s="12"/>
      <c r="CC539" s="12"/>
      <c r="CD539" s="12"/>
      <c r="CE539" s="12"/>
    </row>
    <row r="540" spans="1:83" ht="14.2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  <c r="BE540" s="12"/>
      <c r="BF540" s="12"/>
      <c r="BG540" s="12"/>
      <c r="BH540" s="12"/>
      <c r="BI540" s="12"/>
      <c r="BJ540" s="12"/>
      <c r="BK540" s="12"/>
      <c r="BL540" s="12"/>
      <c r="BM540" s="12"/>
      <c r="BN540" s="12"/>
      <c r="BO540" s="12"/>
      <c r="BP540" s="12"/>
      <c r="BQ540" s="12"/>
      <c r="BR540" s="12"/>
      <c r="BS540" s="12"/>
      <c r="BT540" s="12"/>
      <c r="BU540" s="12"/>
      <c r="BV540" s="12"/>
      <c r="BW540" s="12"/>
      <c r="BX540" s="12"/>
      <c r="BY540" s="12"/>
      <c r="BZ540" s="12"/>
      <c r="CA540" s="12"/>
      <c r="CB540" s="12"/>
      <c r="CC540" s="12"/>
      <c r="CD540" s="12"/>
      <c r="CE540" s="12"/>
    </row>
    <row r="541" spans="1:83" ht="14.2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  <c r="BE541" s="12"/>
      <c r="BF541" s="12"/>
      <c r="BG541" s="12"/>
      <c r="BH541" s="12"/>
      <c r="BI541" s="12"/>
      <c r="BJ541" s="12"/>
      <c r="BK541" s="12"/>
      <c r="BL541" s="12"/>
      <c r="BM541" s="12"/>
      <c r="BN541" s="12"/>
      <c r="BO541" s="12"/>
      <c r="BP541" s="12"/>
      <c r="BQ541" s="12"/>
      <c r="BR541" s="12"/>
      <c r="BS541" s="12"/>
      <c r="BT541" s="12"/>
      <c r="BU541" s="12"/>
      <c r="BV541" s="12"/>
      <c r="BW541" s="12"/>
      <c r="BX541" s="12"/>
      <c r="BY541" s="12"/>
      <c r="BZ541" s="12"/>
      <c r="CA541" s="12"/>
      <c r="CB541" s="12"/>
      <c r="CC541" s="12"/>
      <c r="CD541" s="12"/>
      <c r="CE541" s="12"/>
    </row>
    <row r="542" spans="1:83" ht="14.2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  <c r="BE542" s="12"/>
      <c r="BF542" s="12"/>
      <c r="BG542" s="12"/>
      <c r="BH542" s="12"/>
      <c r="BI542" s="12"/>
      <c r="BJ542" s="12"/>
      <c r="BK542" s="12"/>
      <c r="BL542" s="12"/>
      <c r="BM542" s="12"/>
      <c r="BN542" s="12"/>
      <c r="BO542" s="12"/>
      <c r="BP542" s="12"/>
      <c r="BQ542" s="12"/>
      <c r="BR542" s="12"/>
      <c r="BS542" s="12"/>
      <c r="BT542" s="12"/>
      <c r="BU542" s="12"/>
      <c r="BV542" s="12"/>
      <c r="BW542" s="12"/>
      <c r="BX542" s="12"/>
      <c r="BY542" s="12"/>
      <c r="BZ542" s="12"/>
      <c r="CA542" s="12"/>
      <c r="CB542" s="12"/>
      <c r="CC542" s="12"/>
      <c r="CD542" s="12"/>
      <c r="CE542" s="12"/>
    </row>
    <row r="543" spans="1:83" ht="14.2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  <c r="BE543" s="12"/>
      <c r="BF543" s="12"/>
      <c r="BG543" s="12"/>
      <c r="BH543" s="12"/>
      <c r="BI543" s="12"/>
      <c r="BJ543" s="12"/>
      <c r="BK543" s="12"/>
      <c r="BL543" s="12"/>
      <c r="BM543" s="12"/>
      <c r="BN543" s="12"/>
      <c r="BO543" s="12"/>
      <c r="BP543" s="12"/>
      <c r="BQ543" s="12"/>
      <c r="BR543" s="12"/>
      <c r="BS543" s="12"/>
      <c r="BT543" s="12"/>
      <c r="BU543" s="12"/>
      <c r="BV543" s="12"/>
      <c r="BW543" s="12"/>
      <c r="BX543" s="12"/>
      <c r="BY543" s="12"/>
      <c r="BZ543" s="12"/>
      <c r="CA543" s="12"/>
      <c r="CB543" s="12"/>
      <c r="CC543" s="12"/>
      <c r="CD543" s="12"/>
      <c r="CE543" s="12"/>
    </row>
    <row r="544" spans="1:83" ht="14.2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  <c r="BE544" s="12"/>
      <c r="BF544" s="12"/>
      <c r="BG544" s="12"/>
      <c r="BH544" s="12"/>
      <c r="BI544" s="12"/>
      <c r="BJ544" s="12"/>
      <c r="BK544" s="12"/>
      <c r="BL544" s="12"/>
      <c r="BM544" s="12"/>
      <c r="BN544" s="12"/>
      <c r="BO544" s="12"/>
      <c r="BP544" s="12"/>
      <c r="BQ544" s="12"/>
      <c r="BR544" s="12"/>
      <c r="BS544" s="12"/>
      <c r="BT544" s="12"/>
      <c r="BU544" s="12"/>
      <c r="BV544" s="12"/>
      <c r="BW544" s="12"/>
      <c r="BX544" s="12"/>
      <c r="BY544" s="12"/>
      <c r="BZ544" s="12"/>
      <c r="CA544" s="12"/>
      <c r="CB544" s="12"/>
      <c r="CC544" s="12"/>
      <c r="CD544" s="12"/>
      <c r="CE544" s="12"/>
    </row>
    <row r="545" spans="1:83" ht="14.2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  <c r="BE545" s="12"/>
      <c r="BF545" s="12"/>
      <c r="BG545" s="12"/>
      <c r="BH545" s="12"/>
      <c r="BI545" s="12"/>
      <c r="BJ545" s="12"/>
      <c r="BK545" s="12"/>
      <c r="BL545" s="12"/>
      <c r="BM545" s="12"/>
      <c r="BN545" s="12"/>
      <c r="BO545" s="12"/>
      <c r="BP545" s="12"/>
      <c r="BQ545" s="12"/>
      <c r="BR545" s="12"/>
      <c r="BS545" s="12"/>
      <c r="BT545" s="12"/>
      <c r="BU545" s="12"/>
      <c r="BV545" s="12"/>
      <c r="BW545" s="12"/>
      <c r="BX545" s="12"/>
      <c r="BY545" s="12"/>
      <c r="BZ545" s="12"/>
      <c r="CA545" s="12"/>
      <c r="CB545" s="12"/>
      <c r="CC545" s="12"/>
      <c r="CD545" s="12"/>
      <c r="CE545" s="12"/>
    </row>
    <row r="546" spans="1:83" ht="14.2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  <c r="BC546" s="12"/>
      <c r="BD546" s="12"/>
      <c r="BE546" s="12"/>
      <c r="BF546" s="12"/>
      <c r="BG546" s="12"/>
      <c r="BH546" s="12"/>
      <c r="BI546" s="12"/>
      <c r="BJ546" s="12"/>
      <c r="BK546" s="12"/>
      <c r="BL546" s="12"/>
      <c r="BM546" s="12"/>
      <c r="BN546" s="12"/>
      <c r="BO546" s="12"/>
      <c r="BP546" s="12"/>
      <c r="BQ546" s="12"/>
      <c r="BR546" s="12"/>
      <c r="BS546" s="12"/>
      <c r="BT546" s="12"/>
      <c r="BU546" s="12"/>
      <c r="BV546" s="12"/>
      <c r="BW546" s="12"/>
      <c r="BX546" s="12"/>
      <c r="BY546" s="12"/>
      <c r="BZ546" s="12"/>
      <c r="CA546" s="12"/>
      <c r="CB546" s="12"/>
      <c r="CC546" s="12"/>
      <c r="CD546" s="12"/>
      <c r="CE546" s="12"/>
    </row>
    <row r="547" spans="1:83" ht="14.2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  <c r="BC547" s="12"/>
      <c r="BD547" s="12"/>
      <c r="BE547" s="12"/>
      <c r="BF547" s="12"/>
      <c r="BG547" s="12"/>
      <c r="BH547" s="12"/>
      <c r="BI547" s="12"/>
      <c r="BJ547" s="12"/>
      <c r="BK547" s="12"/>
      <c r="BL547" s="12"/>
      <c r="BM547" s="12"/>
      <c r="BN547" s="12"/>
      <c r="BO547" s="12"/>
      <c r="BP547" s="12"/>
      <c r="BQ547" s="12"/>
      <c r="BR547" s="12"/>
      <c r="BS547" s="12"/>
      <c r="BT547" s="12"/>
      <c r="BU547" s="12"/>
      <c r="BV547" s="12"/>
      <c r="BW547" s="12"/>
      <c r="BX547" s="12"/>
      <c r="BY547" s="12"/>
      <c r="BZ547" s="12"/>
      <c r="CA547" s="12"/>
      <c r="CB547" s="12"/>
      <c r="CC547" s="12"/>
      <c r="CD547" s="12"/>
      <c r="CE547" s="12"/>
    </row>
    <row r="548" spans="1:83" ht="14.2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  <c r="BC548" s="12"/>
      <c r="BD548" s="12"/>
      <c r="BE548" s="12"/>
      <c r="BF548" s="12"/>
      <c r="BG548" s="12"/>
      <c r="BH548" s="12"/>
      <c r="BI548" s="12"/>
      <c r="BJ548" s="12"/>
      <c r="BK548" s="12"/>
      <c r="BL548" s="12"/>
      <c r="BM548" s="12"/>
      <c r="BN548" s="12"/>
      <c r="BO548" s="12"/>
      <c r="BP548" s="12"/>
      <c r="BQ548" s="12"/>
      <c r="BR548" s="12"/>
      <c r="BS548" s="12"/>
      <c r="BT548" s="12"/>
      <c r="BU548" s="12"/>
      <c r="BV548" s="12"/>
      <c r="BW548" s="12"/>
      <c r="BX548" s="12"/>
      <c r="BY548" s="12"/>
      <c r="BZ548" s="12"/>
      <c r="CA548" s="12"/>
      <c r="CB548" s="12"/>
      <c r="CC548" s="12"/>
      <c r="CD548" s="12"/>
      <c r="CE548" s="12"/>
    </row>
    <row r="549" spans="1:83" ht="14.2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2"/>
      <c r="BC549" s="12"/>
      <c r="BD549" s="12"/>
      <c r="BE549" s="12"/>
      <c r="BF549" s="12"/>
      <c r="BG549" s="12"/>
      <c r="BH549" s="12"/>
      <c r="BI549" s="12"/>
      <c r="BJ549" s="12"/>
      <c r="BK549" s="12"/>
      <c r="BL549" s="12"/>
      <c r="BM549" s="12"/>
      <c r="BN549" s="12"/>
      <c r="BO549" s="12"/>
      <c r="BP549" s="12"/>
      <c r="BQ549" s="12"/>
      <c r="BR549" s="12"/>
      <c r="BS549" s="12"/>
      <c r="BT549" s="12"/>
      <c r="BU549" s="12"/>
      <c r="BV549" s="12"/>
      <c r="BW549" s="12"/>
      <c r="BX549" s="12"/>
      <c r="BY549" s="12"/>
      <c r="BZ549" s="12"/>
      <c r="CA549" s="12"/>
      <c r="CB549" s="12"/>
      <c r="CC549" s="12"/>
      <c r="CD549" s="12"/>
      <c r="CE549" s="12"/>
    </row>
    <row r="550" spans="1:83" ht="14.2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  <c r="BE550" s="12"/>
      <c r="BF550" s="12"/>
      <c r="BG550" s="12"/>
      <c r="BH550" s="12"/>
      <c r="BI550" s="12"/>
      <c r="BJ550" s="12"/>
      <c r="BK550" s="12"/>
      <c r="BL550" s="12"/>
      <c r="BM550" s="12"/>
      <c r="BN550" s="12"/>
      <c r="BO550" s="12"/>
      <c r="BP550" s="12"/>
      <c r="BQ550" s="12"/>
      <c r="BR550" s="12"/>
      <c r="BS550" s="12"/>
      <c r="BT550" s="12"/>
      <c r="BU550" s="12"/>
      <c r="BV550" s="12"/>
      <c r="BW550" s="12"/>
      <c r="BX550" s="12"/>
      <c r="BY550" s="12"/>
      <c r="BZ550" s="12"/>
      <c r="CA550" s="12"/>
      <c r="CB550" s="12"/>
      <c r="CC550" s="12"/>
      <c r="CD550" s="12"/>
      <c r="CE550" s="12"/>
    </row>
    <row r="551" spans="1:83" ht="14.2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  <c r="BC551" s="12"/>
      <c r="BD551" s="12"/>
      <c r="BE551" s="12"/>
      <c r="BF551" s="12"/>
      <c r="BG551" s="12"/>
      <c r="BH551" s="12"/>
      <c r="BI551" s="12"/>
      <c r="BJ551" s="12"/>
      <c r="BK551" s="12"/>
      <c r="BL551" s="12"/>
      <c r="BM551" s="12"/>
      <c r="BN551" s="12"/>
      <c r="BO551" s="12"/>
      <c r="BP551" s="12"/>
      <c r="BQ551" s="12"/>
      <c r="BR551" s="12"/>
      <c r="BS551" s="12"/>
      <c r="BT551" s="12"/>
      <c r="BU551" s="12"/>
      <c r="BV551" s="12"/>
      <c r="BW551" s="12"/>
      <c r="BX551" s="12"/>
      <c r="BY551" s="12"/>
      <c r="BZ551" s="12"/>
      <c r="CA551" s="12"/>
      <c r="CB551" s="12"/>
      <c r="CC551" s="12"/>
      <c r="CD551" s="12"/>
      <c r="CE551" s="12"/>
    </row>
    <row r="552" spans="1:83" ht="14.2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  <c r="BE552" s="12"/>
      <c r="BF552" s="12"/>
      <c r="BG552" s="12"/>
      <c r="BH552" s="12"/>
      <c r="BI552" s="12"/>
      <c r="BJ552" s="12"/>
      <c r="BK552" s="12"/>
      <c r="BL552" s="12"/>
      <c r="BM552" s="12"/>
      <c r="BN552" s="12"/>
      <c r="BO552" s="12"/>
      <c r="BP552" s="12"/>
      <c r="BQ552" s="12"/>
      <c r="BR552" s="12"/>
      <c r="BS552" s="12"/>
      <c r="BT552" s="12"/>
      <c r="BU552" s="12"/>
      <c r="BV552" s="12"/>
      <c r="BW552" s="12"/>
      <c r="BX552" s="12"/>
      <c r="BY552" s="12"/>
      <c r="BZ552" s="12"/>
      <c r="CA552" s="12"/>
      <c r="CB552" s="12"/>
      <c r="CC552" s="12"/>
      <c r="CD552" s="12"/>
      <c r="CE552" s="12"/>
    </row>
    <row r="553" spans="1:83" ht="14.2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  <c r="BE553" s="12"/>
      <c r="BF553" s="12"/>
      <c r="BG553" s="12"/>
      <c r="BH553" s="12"/>
      <c r="BI553" s="12"/>
      <c r="BJ553" s="12"/>
      <c r="BK553" s="12"/>
      <c r="BL553" s="12"/>
      <c r="BM553" s="12"/>
      <c r="BN553" s="12"/>
      <c r="BO553" s="12"/>
      <c r="BP553" s="12"/>
      <c r="BQ553" s="12"/>
      <c r="BR553" s="12"/>
      <c r="BS553" s="12"/>
      <c r="BT553" s="12"/>
      <c r="BU553" s="12"/>
      <c r="BV553" s="12"/>
      <c r="BW553" s="12"/>
      <c r="BX553" s="12"/>
      <c r="BY553" s="12"/>
      <c r="BZ553" s="12"/>
      <c r="CA553" s="12"/>
      <c r="CB553" s="12"/>
      <c r="CC553" s="12"/>
      <c r="CD553" s="12"/>
      <c r="CE553" s="12"/>
    </row>
    <row r="554" spans="1:83" ht="14.2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  <c r="BC554" s="12"/>
      <c r="BD554" s="12"/>
      <c r="BE554" s="12"/>
      <c r="BF554" s="12"/>
      <c r="BG554" s="12"/>
      <c r="BH554" s="12"/>
      <c r="BI554" s="12"/>
      <c r="BJ554" s="12"/>
      <c r="BK554" s="12"/>
      <c r="BL554" s="12"/>
      <c r="BM554" s="12"/>
      <c r="BN554" s="12"/>
      <c r="BO554" s="12"/>
      <c r="BP554" s="12"/>
      <c r="BQ554" s="12"/>
      <c r="BR554" s="12"/>
      <c r="BS554" s="12"/>
      <c r="BT554" s="12"/>
      <c r="BU554" s="12"/>
      <c r="BV554" s="12"/>
      <c r="BW554" s="12"/>
      <c r="BX554" s="12"/>
      <c r="BY554" s="12"/>
      <c r="BZ554" s="12"/>
      <c r="CA554" s="12"/>
      <c r="CB554" s="12"/>
      <c r="CC554" s="12"/>
      <c r="CD554" s="12"/>
      <c r="CE554" s="12"/>
    </row>
    <row r="555" spans="1:83" ht="14.2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/>
      <c r="BC555" s="12"/>
      <c r="BD555" s="12"/>
      <c r="BE555" s="12"/>
      <c r="BF555" s="12"/>
      <c r="BG555" s="12"/>
      <c r="BH555" s="12"/>
      <c r="BI555" s="12"/>
      <c r="BJ555" s="12"/>
      <c r="BK555" s="12"/>
      <c r="BL555" s="12"/>
      <c r="BM555" s="12"/>
      <c r="BN555" s="12"/>
      <c r="BO555" s="12"/>
      <c r="BP555" s="12"/>
      <c r="BQ555" s="12"/>
      <c r="BR555" s="12"/>
      <c r="BS555" s="12"/>
      <c r="BT555" s="12"/>
      <c r="BU555" s="12"/>
      <c r="BV555" s="12"/>
      <c r="BW555" s="12"/>
      <c r="BX555" s="12"/>
      <c r="BY555" s="12"/>
      <c r="BZ555" s="12"/>
      <c r="CA555" s="12"/>
      <c r="CB555" s="12"/>
      <c r="CC555" s="12"/>
      <c r="CD555" s="12"/>
      <c r="CE555" s="12"/>
    </row>
    <row r="556" spans="1:83" ht="14.2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  <c r="BC556" s="12"/>
      <c r="BD556" s="12"/>
      <c r="BE556" s="12"/>
      <c r="BF556" s="12"/>
      <c r="BG556" s="12"/>
      <c r="BH556" s="12"/>
      <c r="BI556" s="12"/>
      <c r="BJ556" s="12"/>
      <c r="BK556" s="12"/>
      <c r="BL556" s="12"/>
      <c r="BM556" s="12"/>
      <c r="BN556" s="12"/>
      <c r="BO556" s="12"/>
      <c r="BP556" s="12"/>
      <c r="BQ556" s="12"/>
      <c r="BR556" s="12"/>
      <c r="BS556" s="12"/>
      <c r="BT556" s="12"/>
      <c r="BU556" s="12"/>
      <c r="BV556" s="12"/>
      <c r="BW556" s="12"/>
      <c r="BX556" s="12"/>
      <c r="BY556" s="12"/>
      <c r="BZ556" s="12"/>
      <c r="CA556" s="12"/>
      <c r="CB556" s="12"/>
      <c r="CC556" s="12"/>
      <c r="CD556" s="12"/>
      <c r="CE556" s="12"/>
    </row>
    <row r="557" spans="1:83" ht="14.2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  <c r="BE557" s="12"/>
      <c r="BF557" s="12"/>
      <c r="BG557" s="12"/>
      <c r="BH557" s="12"/>
      <c r="BI557" s="12"/>
      <c r="BJ557" s="12"/>
      <c r="BK557" s="12"/>
      <c r="BL557" s="12"/>
      <c r="BM557" s="12"/>
      <c r="BN557" s="12"/>
      <c r="BO557" s="12"/>
      <c r="BP557" s="12"/>
      <c r="BQ557" s="12"/>
      <c r="BR557" s="12"/>
      <c r="BS557" s="12"/>
      <c r="BT557" s="12"/>
      <c r="BU557" s="12"/>
      <c r="BV557" s="12"/>
      <c r="BW557" s="12"/>
      <c r="BX557" s="12"/>
      <c r="BY557" s="12"/>
      <c r="BZ557" s="12"/>
      <c r="CA557" s="12"/>
      <c r="CB557" s="12"/>
      <c r="CC557" s="12"/>
      <c r="CD557" s="12"/>
      <c r="CE557" s="12"/>
    </row>
    <row r="558" spans="1:83" ht="14.2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  <c r="AY558" s="12"/>
      <c r="AZ558" s="12"/>
      <c r="BA558" s="12"/>
      <c r="BB558" s="12"/>
      <c r="BC558" s="12"/>
      <c r="BD558" s="12"/>
      <c r="BE558" s="12"/>
      <c r="BF558" s="12"/>
      <c r="BG558" s="12"/>
      <c r="BH558" s="12"/>
      <c r="BI558" s="12"/>
      <c r="BJ558" s="12"/>
      <c r="BK558" s="12"/>
      <c r="BL558" s="12"/>
      <c r="BM558" s="12"/>
      <c r="BN558" s="12"/>
      <c r="BO558" s="12"/>
      <c r="BP558" s="12"/>
      <c r="BQ558" s="12"/>
      <c r="BR558" s="12"/>
      <c r="BS558" s="12"/>
      <c r="BT558" s="12"/>
      <c r="BU558" s="12"/>
      <c r="BV558" s="12"/>
      <c r="BW558" s="12"/>
      <c r="BX558" s="12"/>
      <c r="BY558" s="12"/>
      <c r="BZ558" s="12"/>
      <c r="CA558" s="12"/>
      <c r="CB558" s="12"/>
      <c r="CC558" s="12"/>
      <c r="CD558" s="12"/>
      <c r="CE558" s="12"/>
    </row>
    <row r="559" spans="1:83" ht="14.2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  <c r="AY559" s="12"/>
      <c r="AZ559" s="12"/>
      <c r="BA559" s="12"/>
      <c r="BB559" s="12"/>
      <c r="BC559" s="12"/>
      <c r="BD559" s="12"/>
      <c r="BE559" s="12"/>
      <c r="BF559" s="12"/>
      <c r="BG559" s="12"/>
      <c r="BH559" s="12"/>
      <c r="BI559" s="12"/>
      <c r="BJ559" s="12"/>
      <c r="BK559" s="12"/>
      <c r="BL559" s="12"/>
      <c r="BM559" s="12"/>
      <c r="BN559" s="12"/>
      <c r="BO559" s="12"/>
      <c r="BP559" s="12"/>
      <c r="BQ559" s="12"/>
      <c r="BR559" s="12"/>
      <c r="BS559" s="12"/>
      <c r="BT559" s="12"/>
      <c r="BU559" s="12"/>
      <c r="BV559" s="12"/>
      <c r="BW559" s="12"/>
      <c r="BX559" s="12"/>
      <c r="BY559" s="12"/>
      <c r="BZ559" s="12"/>
      <c r="CA559" s="12"/>
      <c r="CB559" s="12"/>
      <c r="CC559" s="12"/>
      <c r="CD559" s="12"/>
      <c r="CE559" s="12"/>
    </row>
    <row r="560" spans="1:83" ht="14.2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/>
      <c r="BD560" s="12"/>
      <c r="BE560" s="12"/>
      <c r="BF560" s="12"/>
      <c r="BG560" s="12"/>
      <c r="BH560" s="12"/>
      <c r="BI560" s="12"/>
      <c r="BJ560" s="12"/>
      <c r="BK560" s="12"/>
      <c r="BL560" s="12"/>
      <c r="BM560" s="12"/>
      <c r="BN560" s="12"/>
      <c r="BO560" s="12"/>
      <c r="BP560" s="12"/>
      <c r="BQ560" s="12"/>
      <c r="BR560" s="12"/>
      <c r="BS560" s="12"/>
      <c r="BT560" s="12"/>
      <c r="BU560" s="12"/>
      <c r="BV560" s="12"/>
      <c r="BW560" s="12"/>
      <c r="BX560" s="12"/>
      <c r="BY560" s="12"/>
      <c r="BZ560" s="12"/>
      <c r="CA560" s="12"/>
      <c r="CB560" s="12"/>
      <c r="CC560" s="12"/>
      <c r="CD560" s="12"/>
      <c r="CE560" s="12"/>
    </row>
    <row r="561" spans="1:83" ht="14.2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  <c r="BC561" s="12"/>
      <c r="BD561" s="12"/>
      <c r="BE561" s="12"/>
      <c r="BF561" s="12"/>
      <c r="BG561" s="12"/>
      <c r="BH561" s="12"/>
      <c r="BI561" s="12"/>
      <c r="BJ561" s="12"/>
      <c r="BK561" s="12"/>
      <c r="BL561" s="12"/>
      <c r="BM561" s="12"/>
      <c r="BN561" s="12"/>
      <c r="BO561" s="12"/>
      <c r="BP561" s="12"/>
      <c r="BQ561" s="12"/>
      <c r="BR561" s="12"/>
      <c r="BS561" s="12"/>
      <c r="BT561" s="12"/>
      <c r="BU561" s="12"/>
      <c r="BV561" s="12"/>
      <c r="BW561" s="12"/>
      <c r="BX561" s="12"/>
      <c r="BY561" s="12"/>
      <c r="BZ561" s="12"/>
      <c r="CA561" s="12"/>
      <c r="CB561" s="12"/>
      <c r="CC561" s="12"/>
      <c r="CD561" s="12"/>
      <c r="CE561" s="12"/>
    </row>
    <row r="562" spans="1:83" ht="14.2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  <c r="BC562" s="12"/>
      <c r="BD562" s="12"/>
      <c r="BE562" s="12"/>
      <c r="BF562" s="12"/>
      <c r="BG562" s="12"/>
      <c r="BH562" s="12"/>
      <c r="BI562" s="12"/>
      <c r="BJ562" s="12"/>
      <c r="BK562" s="12"/>
      <c r="BL562" s="12"/>
      <c r="BM562" s="12"/>
      <c r="BN562" s="12"/>
      <c r="BO562" s="12"/>
      <c r="BP562" s="12"/>
      <c r="BQ562" s="12"/>
      <c r="BR562" s="12"/>
      <c r="BS562" s="12"/>
      <c r="BT562" s="12"/>
      <c r="BU562" s="12"/>
      <c r="BV562" s="12"/>
      <c r="BW562" s="12"/>
      <c r="BX562" s="12"/>
      <c r="BY562" s="12"/>
      <c r="BZ562" s="12"/>
      <c r="CA562" s="12"/>
      <c r="CB562" s="12"/>
      <c r="CC562" s="12"/>
      <c r="CD562" s="12"/>
      <c r="CE562" s="12"/>
    </row>
    <row r="563" spans="1:83" ht="14.2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  <c r="BC563" s="12"/>
      <c r="BD563" s="12"/>
      <c r="BE563" s="12"/>
      <c r="BF563" s="12"/>
      <c r="BG563" s="12"/>
      <c r="BH563" s="12"/>
      <c r="BI563" s="12"/>
      <c r="BJ563" s="12"/>
      <c r="BK563" s="12"/>
      <c r="BL563" s="12"/>
      <c r="BM563" s="12"/>
      <c r="BN563" s="12"/>
      <c r="BO563" s="12"/>
      <c r="BP563" s="12"/>
      <c r="BQ563" s="12"/>
      <c r="BR563" s="12"/>
      <c r="BS563" s="12"/>
      <c r="BT563" s="12"/>
      <c r="BU563" s="12"/>
      <c r="BV563" s="12"/>
      <c r="BW563" s="12"/>
      <c r="BX563" s="12"/>
      <c r="BY563" s="12"/>
      <c r="BZ563" s="12"/>
      <c r="CA563" s="12"/>
      <c r="CB563" s="12"/>
      <c r="CC563" s="12"/>
      <c r="CD563" s="12"/>
      <c r="CE563" s="12"/>
    </row>
    <row r="564" spans="1:83" ht="14.2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/>
      <c r="BD564" s="12"/>
      <c r="BE564" s="12"/>
      <c r="BF564" s="12"/>
      <c r="BG564" s="12"/>
      <c r="BH564" s="12"/>
      <c r="BI564" s="12"/>
      <c r="BJ564" s="12"/>
      <c r="BK564" s="12"/>
      <c r="BL564" s="12"/>
      <c r="BM564" s="12"/>
      <c r="BN564" s="12"/>
      <c r="BO564" s="12"/>
      <c r="BP564" s="12"/>
      <c r="BQ564" s="12"/>
      <c r="BR564" s="12"/>
      <c r="BS564" s="12"/>
      <c r="BT564" s="12"/>
      <c r="BU564" s="12"/>
      <c r="BV564" s="12"/>
      <c r="BW564" s="12"/>
      <c r="BX564" s="12"/>
      <c r="BY564" s="12"/>
      <c r="BZ564" s="12"/>
      <c r="CA564" s="12"/>
      <c r="CB564" s="12"/>
      <c r="CC564" s="12"/>
      <c r="CD564" s="12"/>
      <c r="CE564" s="12"/>
    </row>
    <row r="565" spans="1:83" ht="14.2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  <c r="BL565" s="12"/>
      <c r="BM565" s="12"/>
      <c r="BN565" s="12"/>
      <c r="BO565" s="12"/>
      <c r="BP565" s="12"/>
      <c r="BQ565" s="12"/>
      <c r="BR565" s="12"/>
      <c r="BS565" s="12"/>
      <c r="BT565" s="12"/>
      <c r="BU565" s="12"/>
      <c r="BV565" s="12"/>
      <c r="BW565" s="12"/>
      <c r="BX565" s="12"/>
      <c r="BY565" s="12"/>
      <c r="BZ565" s="12"/>
      <c r="CA565" s="12"/>
      <c r="CB565" s="12"/>
      <c r="CC565" s="12"/>
      <c r="CD565" s="12"/>
      <c r="CE565" s="12"/>
    </row>
    <row r="566" spans="1:83" ht="14.2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  <c r="BC566" s="12"/>
      <c r="BD566" s="12"/>
      <c r="BE566" s="12"/>
      <c r="BF566" s="12"/>
      <c r="BG566" s="12"/>
      <c r="BH566" s="12"/>
      <c r="BI566" s="12"/>
      <c r="BJ566" s="12"/>
      <c r="BK566" s="12"/>
      <c r="BL566" s="12"/>
      <c r="BM566" s="12"/>
      <c r="BN566" s="12"/>
      <c r="BO566" s="12"/>
      <c r="BP566" s="12"/>
      <c r="BQ566" s="12"/>
      <c r="BR566" s="12"/>
      <c r="BS566" s="12"/>
      <c r="BT566" s="12"/>
      <c r="BU566" s="12"/>
      <c r="BV566" s="12"/>
      <c r="BW566" s="12"/>
      <c r="BX566" s="12"/>
      <c r="BY566" s="12"/>
      <c r="BZ566" s="12"/>
      <c r="CA566" s="12"/>
      <c r="CB566" s="12"/>
      <c r="CC566" s="12"/>
      <c r="CD566" s="12"/>
      <c r="CE566" s="12"/>
    </row>
    <row r="567" spans="1:83" ht="14.2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  <c r="BE567" s="12"/>
      <c r="BF567" s="12"/>
      <c r="BG567" s="12"/>
      <c r="BH567" s="12"/>
      <c r="BI567" s="12"/>
      <c r="BJ567" s="12"/>
      <c r="BK567" s="12"/>
      <c r="BL567" s="12"/>
      <c r="BM567" s="12"/>
      <c r="BN567" s="12"/>
      <c r="BO567" s="12"/>
      <c r="BP567" s="12"/>
      <c r="BQ567" s="12"/>
      <c r="BR567" s="12"/>
      <c r="BS567" s="12"/>
      <c r="BT567" s="12"/>
      <c r="BU567" s="12"/>
      <c r="BV567" s="12"/>
      <c r="BW567" s="12"/>
      <c r="BX567" s="12"/>
      <c r="BY567" s="12"/>
      <c r="BZ567" s="12"/>
      <c r="CA567" s="12"/>
      <c r="CB567" s="12"/>
      <c r="CC567" s="12"/>
      <c r="CD567" s="12"/>
      <c r="CE567" s="12"/>
    </row>
    <row r="568" spans="1:83" ht="14.2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  <c r="BC568" s="12"/>
      <c r="BD568" s="12"/>
      <c r="BE568" s="12"/>
      <c r="BF568" s="12"/>
      <c r="BG568" s="12"/>
      <c r="BH568" s="12"/>
      <c r="BI568" s="12"/>
      <c r="BJ568" s="12"/>
      <c r="BK568" s="12"/>
      <c r="BL568" s="12"/>
      <c r="BM568" s="12"/>
      <c r="BN568" s="12"/>
      <c r="BO568" s="12"/>
      <c r="BP568" s="12"/>
      <c r="BQ568" s="12"/>
      <c r="BR568" s="12"/>
      <c r="BS568" s="12"/>
      <c r="BT568" s="12"/>
      <c r="BU568" s="12"/>
      <c r="BV568" s="12"/>
      <c r="BW568" s="12"/>
      <c r="BX568" s="12"/>
      <c r="BY568" s="12"/>
      <c r="BZ568" s="12"/>
      <c r="CA568" s="12"/>
      <c r="CB568" s="12"/>
      <c r="CC568" s="12"/>
      <c r="CD568" s="12"/>
      <c r="CE568" s="12"/>
    </row>
    <row r="569" spans="1:83" ht="14.2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  <c r="BE569" s="12"/>
      <c r="BF569" s="12"/>
      <c r="BG569" s="12"/>
      <c r="BH569" s="12"/>
      <c r="BI569" s="12"/>
      <c r="BJ569" s="12"/>
      <c r="BK569" s="12"/>
      <c r="BL569" s="12"/>
      <c r="BM569" s="12"/>
      <c r="BN569" s="12"/>
      <c r="BO569" s="12"/>
      <c r="BP569" s="12"/>
      <c r="BQ569" s="12"/>
      <c r="BR569" s="12"/>
      <c r="BS569" s="12"/>
      <c r="BT569" s="12"/>
      <c r="BU569" s="12"/>
      <c r="BV569" s="12"/>
      <c r="BW569" s="12"/>
      <c r="BX569" s="12"/>
      <c r="BY569" s="12"/>
      <c r="BZ569" s="12"/>
      <c r="CA569" s="12"/>
      <c r="CB569" s="12"/>
      <c r="CC569" s="12"/>
      <c r="CD569" s="12"/>
      <c r="CE569" s="12"/>
    </row>
    <row r="570" spans="1:83" ht="14.2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/>
      <c r="BD570" s="12"/>
      <c r="BE570" s="12"/>
      <c r="BF570" s="12"/>
      <c r="BG570" s="12"/>
      <c r="BH570" s="12"/>
      <c r="BI570" s="12"/>
      <c r="BJ570" s="12"/>
      <c r="BK570" s="12"/>
      <c r="BL570" s="12"/>
      <c r="BM570" s="12"/>
      <c r="BN570" s="12"/>
      <c r="BO570" s="12"/>
      <c r="BP570" s="12"/>
      <c r="BQ570" s="12"/>
      <c r="BR570" s="12"/>
      <c r="BS570" s="12"/>
      <c r="BT570" s="12"/>
      <c r="BU570" s="12"/>
      <c r="BV570" s="12"/>
      <c r="BW570" s="12"/>
      <c r="BX570" s="12"/>
      <c r="BY570" s="12"/>
      <c r="BZ570" s="12"/>
      <c r="CA570" s="12"/>
      <c r="CB570" s="12"/>
      <c r="CC570" s="12"/>
      <c r="CD570" s="12"/>
      <c r="CE570" s="12"/>
    </row>
    <row r="571" spans="1:83" ht="14.2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  <c r="BE571" s="12"/>
      <c r="BF571" s="12"/>
      <c r="BG571" s="12"/>
      <c r="BH571" s="12"/>
      <c r="BI571" s="12"/>
      <c r="BJ571" s="12"/>
      <c r="BK571" s="12"/>
      <c r="BL571" s="12"/>
      <c r="BM571" s="12"/>
      <c r="BN571" s="12"/>
      <c r="BO571" s="12"/>
      <c r="BP571" s="12"/>
      <c r="BQ571" s="12"/>
      <c r="BR571" s="12"/>
      <c r="BS571" s="12"/>
      <c r="BT571" s="12"/>
      <c r="BU571" s="12"/>
      <c r="BV571" s="12"/>
      <c r="BW571" s="12"/>
      <c r="BX571" s="12"/>
      <c r="BY571" s="12"/>
      <c r="BZ571" s="12"/>
      <c r="CA571" s="12"/>
      <c r="CB571" s="12"/>
      <c r="CC571" s="12"/>
      <c r="CD571" s="12"/>
      <c r="CE571" s="12"/>
    </row>
    <row r="572" spans="1:83" ht="14.2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  <c r="BE572" s="12"/>
      <c r="BF572" s="12"/>
      <c r="BG572" s="12"/>
      <c r="BH572" s="12"/>
      <c r="BI572" s="12"/>
      <c r="BJ572" s="12"/>
      <c r="BK572" s="12"/>
      <c r="BL572" s="12"/>
      <c r="BM572" s="12"/>
      <c r="BN572" s="12"/>
      <c r="BO572" s="12"/>
      <c r="BP572" s="12"/>
      <c r="BQ572" s="12"/>
      <c r="BR572" s="12"/>
      <c r="BS572" s="12"/>
      <c r="BT572" s="12"/>
      <c r="BU572" s="12"/>
      <c r="BV572" s="12"/>
      <c r="BW572" s="12"/>
      <c r="BX572" s="12"/>
      <c r="BY572" s="12"/>
      <c r="BZ572" s="12"/>
      <c r="CA572" s="12"/>
      <c r="CB572" s="12"/>
      <c r="CC572" s="12"/>
      <c r="CD572" s="12"/>
      <c r="CE572" s="12"/>
    </row>
    <row r="573" spans="1:83" ht="14.2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  <c r="BE573" s="12"/>
      <c r="BF573" s="12"/>
      <c r="BG573" s="12"/>
      <c r="BH573" s="12"/>
      <c r="BI573" s="12"/>
      <c r="BJ573" s="12"/>
      <c r="BK573" s="12"/>
      <c r="BL573" s="12"/>
      <c r="BM573" s="12"/>
      <c r="BN573" s="12"/>
      <c r="BO573" s="12"/>
      <c r="BP573" s="12"/>
      <c r="BQ573" s="12"/>
      <c r="BR573" s="12"/>
      <c r="BS573" s="12"/>
      <c r="BT573" s="12"/>
      <c r="BU573" s="12"/>
      <c r="BV573" s="12"/>
      <c r="BW573" s="12"/>
      <c r="BX573" s="12"/>
      <c r="BY573" s="12"/>
      <c r="BZ573" s="12"/>
      <c r="CA573" s="12"/>
      <c r="CB573" s="12"/>
      <c r="CC573" s="12"/>
      <c r="CD573" s="12"/>
      <c r="CE573" s="12"/>
    </row>
    <row r="574" spans="1:83" ht="14.2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  <c r="BE574" s="12"/>
      <c r="BF574" s="12"/>
      <c r="BG574" s="12"/>
      <c r="BH574" s="12"/>
      <c r="BI574" s="12"/>
      <c r="BJ574" s="12"/>
      <c r="BK574" s="12"/>
      <c r="BL574" s="12"/>
      <c r="BM574" s="12"/>
      <c r="BN574" s="12"/>
      <c r="BO574" s="12"/>
      <c r="BP574" s="12"/>
      <c r="BQ574" s="12"/>
      <c r="BR574" s="12"/>
      <c r="BS574" s="12"/>
      <c r="BT574" s="12"/>
      <c r="BU574" s="12"/>
      <c r="BV574" s="12"/>
      <c r="BW574" s="12"/>
      <c r="BX574" s="12"/>
      <c r="BY574" s="12"/>
      <c r="BZ574" s="12"/>
      <c r="CA574" s="12"/>
      <c r="CB574" s="12"/>
      <c r="CC574" s="12"/>
      <c r="CD574" s="12"/>
      <c r="CE574" s="12"/>
    </row>
    <row r="575" spans="1:83" ht="14.2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  <c r="BE575" s="12"/>
      <c r="BF575" s="12"/>
      <c r="BG575" s="12"/>
      <c r="BH575" s="12"/>
      <c r="BI575" s="12"/>
      <c r="BJ575" s="12"/>
      <c r="BK575" s="12"/>
      <c r="BL575" s="12"/>
      <c r="BM575" s="12"/>
      <c r="BN575" s="12"/>
      <c r="BO575" s="12"/>
      <c r="BP575" s="12"/>
      <c r="BQ575" s="12"/>
      <c r="BR575" s="12"/>
      <c r="BS575" s="12"/>
      <c r="BT575" s="12"/>
      <c r="BU575" s="12"/>
      <c r="BV575" s="12"/>
      <c r="BW575" s="12"/>
      <c r="BX575" s="12"/>
      <c r="BY575" s="12"/>
      <c r="BZ575" s="12"/>
      <c r="CA575" s="12"/>
      <c r="CB575" s="12"/>
      <c r="CC575" s="12"/>
      <c r="CD575" s="12"/>
      <c r="CE575" s="12"/>
    </row>
    <row r="576" spans="1:83" ht="14.2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  <c r="BE576" s="12"/>
      <c r="BF576" s="12"/>
      <c r="BG576" s="12"/>
      <c r="BH576" s="12"/>
      <c r="BI576" s="12"/>
      <c r="BJ576" s="12"/>
      <c r="BK576" s="12"/>
      <c r="BL576" s="12"/>
      <c r="BM576" s="12"/>
      <c r="BN576" s="12"/>
      <c r="BO576" s="12"/>
      <c r="BP576" s="12"/>
      <c r="BQ576" s="12"/>
      <c r="BR576" s="12"/>
      <c r="BS576" s="12"/>
      <c r="BT576" s="12"/>
      <c r="BU576" s="12"/>
      <c r="BV576" s="12"/>
      <c r="BW576" s="12"/>
      <c r="BX576" s="12"/>
      <c r="BY576" s="12"/>
      <c r="BZ576" s="12"/>
      <c r="CA576" s="12"/>
      <c r="CB576" s="12"/>
      <c r="CC576" s="12"/>
      <c r="CD576" s="12"/>
      <c r="CE576" s="12"/>
    </row>
    <row r="577" spans="1:83" ht="14.2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  <c r="BE577" s="12"/>
      <c r="BF577" s="12"/>
      <c r="BG577" s="12"/>
      <c r="BH577" s="12"/>
      <c r="BI577" s="12"/>
      <c r="BJ577" s="12"/>
      <c r="BK577" s="12"/>
      <c r="BL577" s="12"/>
      <c r="BM577" s="12"/>
      <c r="BN577" s="12"/>
      <c r="BO577" s="12"/>
      <c r="BP577" s="12"/>
      <c r="BQ577" s="12"/>
      <c r="BR577" s="12"/>
      <c r="BS577" s="12"/>
      <c r="BT577" s="12"/>
      <c r="BU577" s="12"/>
      <c r="BV577" s="12"/>
      <c r="BW577" s="12"/>
      <c r="BX577" s="12"/>
      <c r="BY577" s="12"/>
      <c r="BZ577" s="12"/>
      <c r="CA577" s="12"/>
      <c r="CB577" s="12"/>
      <c r="CC577" s="12"/>
      <c r="CD577" s="12"/>
      <c r="CE577" s="12"/>
    </row>
    <row r="578" spans="1:83" ht="14.2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  <c r="BC578" s="12"/>
      <c r="BD578" s="12"/>
      <c r="BE578" s="12"/>
      <c r="BF578" s="12"/>
      <c r="BG578" s="12"/>
      <c r="BH578" s="12"/>
      <c r="BI578" s="12"/>
      <c r="BJ578" s="12"/>
      <c r="BK578" s="12"/>
      <c r="BL578" s="12"/>
      <c r="BM578" s="12"/>
      <c r="BN578" s="12"/>
      <c r="BO578" s="12"/>
      <c r="BP578" s="12"/>
      <c r="BQ578" s="12"/>
      <c r="BR578" s="12"/>
      <c r="BS578" s="12"/>
      <c r="BT578" s="12"/>
      <c r="BU578" s="12"/>
      <c r="BV578" s="12"/>
      <c r="BW578" s="12"/>
      <c r="BX578" s="12"/>
      <c r="BY578" s="12"/>
      <c r="BZ578" s="12"/>
      <c r="CA578" s="12"/>
      <c r="CB578" s="12"/>
      <c r="CC578" s="12"/>
      <c r="CD578" s="12"/>
      <c r="CE578" s="12"/>
    </row>
    <row r="579" spans="1:83" ht="14.2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  <c r="BE579" s="12"/>
      <c r="BF579" s="12"/>
      <c r="BG579" s="12"/>
      <c r="BH579" s="12"/>
      <c r="BI579" s="12"/>
      <c r="BJ579" s="12"/>
      <c r="BK579" s="12"/>
      <c r="BL579" s="12"/>
      <c r="BM579" s="12"/>
      <c r="BN579" s="12"/>
      <c r="BO579" s="12"/>
      <c r="BP579" s="12"/>
      <c r="BQ579" s="12"/>
      <c r="BR579" s="12"/>
      <c r="BS579" s="12"/>
      <c r="BT579" s="12"/>
      <c r="BU579" s="12"/>
      <c r="BV579" s="12"/>
      <c r="BW579" s="12"/>
      <c r="BX579" s="12"/>
      <c r="BY579" s="12"/>
      <c r="BZ579" s="12"/>
      <c r="CA579" s="12"/>
      <c r="CB579" s="12"/>
      <c r="CC579" s="12"/>
      <c r="CD579" s="12"/>
      <c r="CE579" s="12"/>
    </row>
    <row r="580" spans="1:83" ht="14.2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  <c r="AY580" s="12"/>
      <c r="AZ580" s="12"/>
      <c r="BA580" s="12"/>
      <c r="BB580" s="12"/>
      <c r="BC580" s="12"/>
      <c r="BD580" s="12"/>
      <c r="BE580" s="12"/>
      <c r="BF580" s="12"/>
      <c r="BG580" s="12"/>
      <c r="BH580" s="12"/>
      <c r="BI580" s="12"/>
      <c r="BJ580" s="12"/>
      <c r="BK580" s="12"/>
      <c r="BL580" s="12"/>
      <c r="BM580" s="12"/>
      <c r="BN580" s="12"/>
      <c r="BO580" s="12"/>
      <c r="BP580" s="12"/>
      <c r="BQ580" s="12"/>
      <c r="BR580" s="12"/>
      <c r="BS580" s="12"/>
      <c r="BT580" s="12"/>
      <c r="BU580" s="12"/>
      <c r="BV580" s="12"/>
      <c r="BW580" s="12"/>
      <c r="BX580" s="12"/>
      <c r="BY580" s="12"/>
      <c r="BZ580" s="12"/>
      <c r="CA580" s="12"/>
      <c r="CB580" s="12"/>
      <c r="CC580" s="12"/>
      <c r="CD580" s="12"/>
      <c r="CE580" s="12"/>
    </row>
    <row r="581" spans="1:83" ht="14.2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  <c r="AY581" s="12"/>
      <c r="AZ581" s="12"/>
      <c r="BA581" s="12"/>
      <c r="BB581" s="12"/>
      <c r="BC581" s="12"/>
      <c r="BD581" s="12"/>
      <c r="BE581" s="12"/>
      <c r="BF581" s="12"/>
      <c r="BG581" s="12"/>
      <c r="BH581" s="12"/>
      <c r="BI581" s="12"/>
      <c r="BJ581" s="12"/>
      <c r="BK581" s="12"/>
      <c r="BL581" s="12"/>
      <c r="BM581" s="12"/>
      <c r="BN581" s="12"/>
      <c r="BO581" s="12"/>
      <c r="BP581" s="12"/>
      <c r="BQ581" s="12"/>
      <c r="BR581" s="12"/>
      <c r="BS581" s="12"/>
      <c r="BT581" s="12"/>
      <c r="BU581" s="12"/>
      <c r="BV581" s="12"/>
      <c r="BW581" s="12"/>
      <c r="BX581" s="12"/>
      <c r="BY581" s="12"/>
      <c r="BZ581" s="12"/>
      <c r="CA581" s="12"/>
      <c r="CB581" s="12"/>
      <c r="CC581" s="12"/>
      <c r="CD581" s="12"/>
      <c r="CE581" s="12"/>
    </row>
    <row r="582" spans="1:83" ht="14.2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12"/>
      <c r="AX582" s="12"/>
      <c r="AY582" s="12"/>
      <c r="AZ582" s="12"/>
      <c r="BA582" s="12"/>
      <c r="BB582" s="12"/>
      <c r="BC582" s="12"/>
      <c r="BD582" s="12"/>
      <c r="BE582" s="12"/>
      <c r="BF582" s="12"/>
      <c r="BG582" s="12"/>
      <c r="BH582" s="12"/>
      <c r="BI582" s="12"/>
      <c r="BJ582" s="12"/>
      <c r="BK582" s="12"/>
      <c r="BL582" s="12"/>
      <c r="BM582" s="12"/>
      <c r="BN582" s="12"/>
      <c r="BO582" s="12"/>
      <c r="BP582" s="12"/>
      <c r="BQ582" s="12"/>
      <c r="BR582" s="12"/>
      <c r="BS582" s="12"/>
      <c r="BT582" s="12"/>
      <c r="BU582" s="12"/>
      <c r="BV582" s="12"/>
      <c r="BW582" s="12"/>
      <c r="BX582" s="12"/>
      <c r="BY582" s="12"/>
      <c r="BZ582" s="12"/>
      <c r="CA582" s="12"/>
      <c r="CB582" s="12"/>
      <c r="CC582" s="12"/>
      <c r="CD582" s="12"/>
      <c r="CE582" s="12"/>
    </row>
    <row r="583" spans="1:83" ht="14.2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  <c r="AV583" s="12"/>
      <c r="AW583" s="12"/>
      <c r="AX583" s="12"/>
      <c r="AY583" s="12"/>
      <c r="AZ583" s="12"/>
      <c r="BA583" s="12"/>
      <c r="BB583" s="12"/>
      <c r="BC583" s="12"/>
      <c r="BD583" s="12"/>
      <c r="BE583" s="12"/>
      <c r="BF583" s="12"/>
      <c r="BG583" s="12"/>
      <c r="BH583" s="12"/>
      <c r="BI583" s="12"/>
      <c r="BJ583" s="12"/>
      <c r="BK583" s="12"/>
      <c r="BL583" s="12"/>
      <c r="BM583" s="12"/>
      <c r="BN583" s="12"/>
      <c r="BO583" s="12"/>
      <c r="BP583" s="12"/>
      <c r="BQ583" s="12"/>
      <c r="BR583" s="12"/>
      <c r="BS583" s="12"/>
      <c r="BT583" s="12"/>
      <c r="BU583" s="12"/>
      <c r="BV583" s="12"/>
      <c r="BW583" s="12"/>
      <c r="BX583" s="12"/>
      <c r="BY583" s="12"/>
      <c r="BZ583" s="12"/>
      <c r="CA583" s="12"/>
      <c r="CB583" s="12"/>
      <c r="CC583" s="12"/>
      <c r="CD583" s="12"/>
      <c r="CE583" s="12"/>
    </row>
    <row r="584" spans="1:83" ht="14.2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  <c r="BC584" s="12"/>
      <c r="BD584" s="12"/>
      <c r="BE584" s="12"/>
      <c r="BF584" s="12"/>
      <c r="BG584" s="12"/>
      <c r="BH584" s="12"/>
      <c r="BI584" s="12"/>
      <c r="BJ584" s="12"/>
      <c r="BK584" s="12"/>
      <c r="BL584" s="12"/>
      <c r="BM584" s="12"/>
      <c r="BN584" s="12"/>
      <c r="BO584" s="12"/>
      <c r="BP584" s="12"/>
      <c r="BQ584" s="12"/>
      <c r="BR584" s="12"/>
      <c r="BS584" s="12"/>
      <c r="BT584" s="12"/>
      <c r="BU584" s="12"/>
      <c r="BV584" s="12"/>
      <c r="BW584" s="12"/>
      <c r="BX584" s="12"/>
      <c r="BY584" s="12"/>
      <c r="BZ584" s="12"/>
      <c r="CA584" s="12"/>
      <c r="CB584" s="12"/>
      <c r="CC584" s="12"/>
      <c r="CD584" s="12"/>
      <c r="CE584" s="12"/>
    </row>
    <row r="585" spans="1:83" ht="14.2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12"/>
      <c r="AX585" s="12"/>
      <c r="AY585" s="12"/>
      <c r="AZ585" s="12"/>
      <c r="BA585" s="12"/>
      <c r="BB585" s="12"/>
      <c r="BC585" s="12"/>
      <c r="BD585" s="12"/>
      <c r="BE585" s="12"/>
      <c r="BF585" s="12"/>
      <c r="BG585" s="12"/>
      <c r="BH585" s="12"/>
      <c r="BI585" s="12"/>
      <c r="BJ585" s="12"/>
      <c r="BK585" s="12"/>
      <c r="BL585" s="12"/>
      <c r="BM585" s="12"/>
      <c r="BN585" s="12"/>
      <c r="BO585" s="12"/>
      <c r="BP585" s="12"/>
      <c r="BQ585" s="12"/>
      <c r="BR585" s="12"/>
      <c r="BS585" s="12"/>
      <c r="BT585" s="12"/>
      <c r="BU585" s="12"/>
      <c r="BV585" s="12"/>
      <c r="BW585" s="12"/>
      <c r="BX585" s="12"/>
      <c r="BY585" s="12"/>
      <c r="BZ585" s="12"/>
      <c r="CA585" s="12"/>
      <c r="CB585" s="12"/>
      <c r="CC585" s="12"/>
      <c r="CD585" s="12"/>
      <c r="CE585" s="12"/>
    </row>
    <row r="586" spans="1:83" ht="14.2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  <c r="BE586" s="12"/>
      <c r="BF586" s="12"/>
      <c r="BG586" s="12"/>
      <c r="BH586" s="12"/>
      <c r="BI586" s="12"/>
      <c r="BJ586" s="12"/>
      <c r="BK586" s="12"/>
      <c r="BL586" s="12"/>
      <c r="BM586" s="12"/>
      <c r="BN586" s="12"/>
      <c r="BO586" s="12"/>
      <c r="BP586" s="12"/>
      <c r="BQ586" s="12"/>
      <c r="BR586" s="12"/>
      <c r="BS586" s="12"/>
      <c r="BT586" s="12"/>
      <c r="BU586" s="12"/>
      <c r="BV586" s="12"/>
      <c r="BW586" s="12"/>
      <c r="BX586" s="12"/>
      <c r="BY586" s="12"/>
      <c r="BZ586" s="12"/>
      <c r="CA586" s="12"/>
      <c r="CB586" s="12"/>
      <c r="CC586" s="12"/>
      <c r="CD586" s="12"/>
      <c r="CE586" s="12"/>
    </row>
    <row r="587" spans="1:83" ht="14.2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  <c r="AY587" s="12"/>
      <c r="AZ587" s="12"/>
      <c r="BA587" s="12"/>
      <c r="BB587" s="12"/>
      <c r="BC587" s="12"/>
      <c r="BD587" s="12"/>
      <c r="BE587" s="12"/>
      <c r="BF587" s="12"/>
      <c r="BG587" s="12"/>
      <c r="BH587" s="12"/>
      <c r="BI587" s="12"/>
      <c r="BJ587" s="12"/>
      <c r="BK587" s="12"/>
      <c r="BL587" s="12"/>
      <c r="BM587" s="12"/>
      <c r="BN587" s="12"/>
      <c r="BO587" s="12"/>
      <c r="BP587" s="12"/>
      <c r="BQ587" s="12"/>
      <c r="BR587" s="12"/>
      <c r="BS587" s="12"/>
      <c r="BT587" s="12"/>
      <c r="BU587" s="12"/>
      <c r="BV587" s="12"/>
      <c r="BW587" s="12"/>
      <c r="BX587" s="12"/>
      <c r="BY587" s="12"/>
      <c r="BZ587" s="12"/>
      <c r="CA587" s="12"/>
      <c r="CB587" s="12"/>
      <c r="CC587" s="12"/>
      <c r="CD587" s="12"/>
      <c r="CE587" s="12"/>
    </row>
    <row r="588" spans="1:83" ht="14.2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  <c r="AY588" s="12"/>
      <c r="AZ588" s="12"/>
      <c r="BA588" s="12"/>
      <c r="BB588" s="12"/>
      <c r="BC588" s="12"/>
      <c r="BD588" s="12"/>
      <c r="BE588" s="12"/>
      <c r="BF588" s="12"/>
      <c r="BG588" s="12"/>
      <c r="BH588" s="12"/>
      <c r="BI588" s="12"/>
      <c r="BJ588" s="12"/>
      <c r="BK588" s="12"/>
      <c r="BL588" s="12"/>
      <c r="BM588" s="12"/>
      <c r="BN588" s="12"/>
      <c r="BO588" s="12"/>
      <c r="BP588" s="12"/>
      <c r="BQ588" s="12"/>
      <c r="BR588" s="12"/>
      <c r="BS588" s="12"/>
      <c r="BT588" s="12"/>
      <c r="BU588" s="12"/>
      <c r="BV588" s="12"/>
      <c r="BW588" s="12"/>
      <c r="BX588" s="12"/>
      <c r="BY588" s="12"/>
      <c r="BZ588" s="12"/>
      <c r="CA588" s="12"/>
      <c r="CB588" s="12"/>
      <c r="CC588" s="12"/>
      <c r="CD588" s="12"/>
      <c r="CE588" s="12"/>
    </row>
    <row r="589" spans="1:83" ht="14.2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  <c r="AY589" s="12"/>
      <c r="AZ589" s="12"/>
      <c r="BA589" s="12"/>
      <c r="BB589" s="12"/>
      <c r="BC589" s="12"/>
      <c r="BD589" s="12"/>
      <c r="BE589" s="12"/>
      <c r="BF589" s="12"/>
      <c r="BG589" s="12"/>
      <c r="BH589" s="12"/>
      <c r="BI589" s="12"/>
      <c r="BJ589" s="12"/>
      <c r="BK589" s="12"/>
      <c r="BL589" s="12"/>
      <c r="BM589" s="12"/>
      <c r="BN589" s="12"/>
      <c r="BO589" s="12"/>
      <c r="BP589" s="12"/>
      <c r="BQ589" s="12"/>
      <c r="BR589" s="12"/>
      <c r="BS589" s="12"/>
      <c r="BT589" s="12"/>
      <c r="BU589" s="12"/>
      <c r="BV589" s="12"/>
      <c r="BW589" s="12"/>
      <c r="BX589" s="12"/>
      <c r="BY589" s="12"/>
      <c r="BZ589" s="12"/>
      <c r="CA589" s="12"/>
      <c r="CB589" s="12"/>
      <c r="CC589" s="12"/>
      <c r="CD589" s="12"/>
      <c r="CE589" s="12"/>
    </row>
    <row r="590" spans="1:83" ht="14.2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  <c r="BE590" s="12"/>
      <c r="BF590" s="12"/>
      <c r="BG590" s="12"/>
      <c r="BH590" s="12"/>
      <c r="BI590" s="12"/>
      <c r="BJ590" s="12"/>
      <c r="BK590" s="12"/>
      <c r="BL590" s="12"/>
      <c r="BM590" s="12"/>
      <c r="BN590" s="12"/>
      <c r="BO590" s="12"/>
      <c r="BP590" s="12"/>
      <c r="BQ590" s="12"/>
      <c r="BR590" s="12"/>
      <c r="BS590" s="12"/>
      <c r="BT590" s="12"/>
      <c r="BU590" s="12"/>
      <c r="BV590" s="12"/>
      <c r="BW590" s="12"/>
      <c r="BX590" s="12"/>
      <c r="BY590" s="12"/>
      <c r="BZ590" s="12"/>
      <c r="CA590" s="12"/>
      <c r="CB590" s="12"/>
      <c r="CC590" s="12"/>
      <c r="CD590" s="12"/>
      <c r="CE590" s="12"/>
    </row>
    <row r="591" spans="1:83" ht="14.2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  <c r="AY591" s="12"/>
      <c r="AZ591" s="12"/>
      <c r="BA591" s="12"/>
      <c r="BB591" s="12"/>
      <c r="BC591" s="12"/>
      <c r="BD591" s="12"/>
      <c r="BE591" s="12"/>
      <c r="BF591" s="12"/>
      <c r="BG591" s="12"/>
      <c r="BH591" s="12"/>
      <c r="BI591" s="12"/>
      <c r="BJ591" s="12"/>
      <c r="BK591" s="12"/>
      <c r="BL591" s="12"/>
      <c r="BM591" s="12"/>
      <c r="BN591" s="12"/>
      <c r="BO591" s="12"/>
      <c r="BP591" s="12"/>
      <c r="BQ591" s="12"/>
      <c r="BR591" s="12"/>
      <c r="BS591" s="12"/>
      <c r="BT591" s="12"/>
      <c r="BU591" s="12"/>
      <c r="BV591" s="12"/>
      <c r="BW591" s="12"/>
      <c r="BX591" s="12"/>
      <c r="BY591" s="12"/>
      <c r="BZ591" s="12"/>
      <c r="CA591" s="12"/>
      <c r="CB591" s="12"/>
      <c r="CC591" s="12"/>
      <c r="CD591" s="12"/>
      <c r="CE591" s="12"/>
    </row>
    <row r="592" spans="1:83" ht="14.2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  <c r="AY592" s="12"/>
      <c r="AZ592" s="12"/>
      <c r="BA592" s="12"/>
      <c r="BB592" s="12"/>
      <c r="BC592" s="12"/>
      <c r="BD592" s="12"/>
      <c r="BE592" s="12"/>
      <c r="BF592" s="12"/>
      <c r="BG592" s="12"/>
      <c r="BH592" s="12"/>
      <c r="BI592" s="12"/>
      <c r="BJ592" s="12"/>
      <c r="BK592" s="12"/>
      <c r="BL592" s="12"/>
      <c r="BM592" s="12"/>
      <c r="BN592" s="12"/>
      <c r="BO592" s="12"/>
      <c r="BP592" s="12"/>
      <c r="BQ592" s="12"/>
      <c r="BR592" s="12"/>
      <c r="BS592" s="12"/>
      <c r="BT592" s="12"/>
      <c r="BU592" s="12"/>
      <c r="BV592" s="12"/>
      <c r="BW592" s="12"/>
      <c r="BX592" s="12"/>
      <c r="BY592" s="12"/>
      <c r="BZ592" s="12"/>
      <c r="CA592" s="12"/>
      <c r="CB592" s="12"/>
      <c r="CC592" s="12"/>
      <c r="CD592" s="12"/>
      <c r="CE592" s="12"/>
    </row>
    <row r="593" spans="1:83" ht="14.2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  <c r="AY593" s="12"/>
      <c r="AZ593" s="12"/>
      <c r="BA593" s="12"/>
      <c r="BB593" s="12"/>
      <c r="BC593" s="12"/>
      <c r="BD593" s="12"/>
      <c r="BE593" s="12"/>
      <c r="BF593" s="12"/>
      <c r="BG593" s="12"/>
      <c r="BH593" s="12"/>
      <c r="BI593" s="12"/>
      <c r="BJ593" s="12"/>
      <c r="BK593" s="12"/>
      <c r="BL593" s="12"/>
      <c r="BM593" s="12"/>
      <c r="BN593" s="12"/>
      <c r="BO593" s="12"/>
      <c r="BP593" s="12"/>
      <c r="BQ593" s="12"/>
      <c r="BR593" s="12"/>
      <c r="BS593" s="12"/>
      <c r="BT593" s="12"/>
      <c r="BU593" s="12"/>
      <c r="BV593" s="12"/>
      <c r="BW593" s="12"/>
      <c r="BX593" s="12"/>
      <c r="BY593" s="12"/>
      <c r="BZ593" s="12"/>
      <c r="CA593" s="12"/>
      <c r="CB593" s="12"/>
      <c r="CC593" s="12"/>
      <c r="CD593" s="12"/>
      <c r="CE593" s="12"/>
    </row>
    <row r="594" spans="1:83" ht="14.2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12"/>
      <c r="AX594" s="12"/>
      <c r="AY594" s="12"/>
      <c r="AZ594" s="12"/>
      <c r="BA594" s="12"/>
      <c r="BB594" s="12"/>
      <c r="BC594" s="12"/>
      <c r="BD594" s="12"/>
      <c r="BE594" s="12"/>
      <c r="BF594" s="12"/>
      <c r="BG594" s="12"/>
      <c r="BH594" s="12"/>
      <c r="BI594" s="12"/>
      <c r="BJ594" s="12"/>
      <c r="BK594" s="12"/>
      <c r="BL594" s="12"/>
      <c r="BM594" s="12"/>
      <c r="BN594" s="12"/>
      <c r="BO594" s="12"/>
      <c r="BP594" s="12"/>
      <c r="BQ594" s="12"/>
      <c r="BR594" s="12"/>
      <c r="BS594" s="12"/>
      <c r="BT594" s="12"/>
      <c r="BU594" s="12"/>
      <c r="BV594" s="12"/>
      <c r="BW594" s="12"/>
      <c r="BX594" s="12"/>
      <c r="BY594" s="12"/>
      <c r="BZ594" s="12"/>
      <c r="CA594" s="12"/>
      <c r="CB594" s="12"/>
      <c r="CC594" s="12"/>
      <c r="CD594" s="12"/>
      <c r="CE594" s="12"/>
    </row>
    <row r="595" spans="1:83" ht="14.2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  <c r="AY595" s="12"/>
      <c r="AZ595" s="12"/>
      <c r="BA595" s="12"/>
      <c r="BB595" s="12"/>
      <c r="BC595" s="12"/>
      <c r="BD595" s="12"/>
      <c r="BE595" s="12"/>
      <c r="BF595" s="12"/>
      <c r="BG595" s="12"/>
      <c r="BH595" s="12"/>
      <c r="BI595" s="12"/>
      <c r="BJ595" s="12"/>
      <c r="BK595" s="12"/>
      <c r="BL595" s="12"/>
      <c r="BM595" s="12"/>
      <c r="BN595" s="12"/>
      <c r="BO595" s="12"/>
      <c r="BP595" s="12"/>
      <c r="BQ595" s="12"/>
      <c r="BR595" s="12"/>
      <c r="BS595" s="12"/>
      <c r="BT595" s="12"/>
      <c r="BU595" s="12"/>
      <c r="BV595" s="12"/>
      <c r="BW595" s="12"/>
      <c r="BX595" s="12"/>
      <c r="BY595" s="12"/>
      <c r="BZ595" s="12"/>
      <c r="CA595" s="12"/>
      <c r="CB595" s="12"/>
      <c r="CC595" s="12"/>
      <c r="CD595" s="12"/>
      <c r="CE595" s="12"/>
    </row>
    <row r="596" spans="1:83" ht="14.2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12"/>
      <c r="AX596" s="12"/>
      <c r="AY596" s="12"/>
      <c r="AZ596" s="12"/>
      <c r="BA596" s="12"/>
      <c r="BB596" s="12"/>
      <c r="BC596" s="12"/>
      <c r="BD596" s="12"/>
      <c r="BE596" s="12"/>
      <c r="BF596" s="12"/>
      <c r="BG596" s="12"/>
      <c r="BH596" s="12"/>
      <c r="BI596" s="12"/>
      <c r="BJ596" s="12"/>
      <c r="BK596" s="12"/>
      <c r="BL596" s="12"/>
      <c r="BM596" s="12"/>
      <c r="BN596" s="12"/>
      <c r="BO596" s="12"/>
      <c r="BP596" s="12"/>
      <c r="BQ596" s="12"/>
      <c r="BR596" s="12"/>
      <c r="BS596" s="12"/>
      <c r="BT596" s="12"/>
      <c r="BU596" s="12"/>
      <c r="BV596" s="12"/>
      <c r="BW596" s="12"/>
      <c r="BX596" s="12"/>
      <c r="BY596" s="12"/>
      <c r="BZ596" s="12"/>
      <c r="CA596" s="12"/>
      <c r="CB596" s="12"/>
      <c r="CC596" s="12"/>
      <c r="CD596" s="12"/>
      <c r="CE596" s="12"/>
    </row>
    <row r="597" spans="1:83" ht="14.2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  <c r="AV597" s="12"/>
      <c r="AW597" s="12"/>
      <c r="AX597" s="12"/>
      <c r="AY597" s="12"/>
      <c r="AZ597" s="12"/>
      <c r="BA597" s="12"/>
      <c r="BB597" s="12"/>
      <c r="BC597" s="12"/>
      <c r="BD597" s="12"/>
      <c r="BE597" s="12"/>
      <c r="BF597" s="12"/>
      <c r="BG597" s="12"/>
      <c r="BH597" s="12"/>
      <c r="BI597" s="12"/>
      <c r="BJ597" s="12"/>
      <c r="BK597" s="12"/>
      <c r="BL597" s="12"/>
      <c r="BM597" s="12"/>
      <c r="BN597" s="12"/>
      <c r="BO597" s="12"/>
      <c r="BP597" s="12"/>
      <c r="BQ597" s="12"/>
      <c r="BR597" s="12"/>
      <c r="BS597" s="12"/>
      <c r="BT597" s="12"/>
      <c r="BU597" s="12"/>
      <c r="BV597" s="12"/>
      <c r="BW597" s="12"/>
      <c r="BX597" s="12"/>
      <c r="BY597" s="12"/>
      <c r="BZ597" s="12"/>
      <c r="CA597" s="12"/>
      <c r="CB597" s="12"/>
      <c r="CC597" s="12"/>
      <c r="CD597" s="12"/>
      <c r="CE597" s="12"/>
    </row>
    <row r="598" spans="1:83" ht="14.2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  <c r="AV598" s="12"/>
      <c r="AW598" s="12"/>
      <c r="AX598" s="12"/>
      <c r="AY598" s="12"/>
      <c r="AZ598" s="12"/>
      <c r="BA598" s="12"/>
      <c r="BB598" s="12"/>
      <c r="BC598" s="12"/>
      <c r="BD598" s="12"/>
      <c r="BE598" s="12"/>
      <c r="BF598" s="12"/>
      <c r="BG598" s="12"/>
      <c r="BH598" s="12"/>
      <c r="BI598" s="12"/>
      <c r="BJ598" s="12"/>
      <c r="BK598" s="12"/>
      <c r="BL598" s="12"/>
      <c r="BM598" s="12"/>
      <c r="BN598" s="12"/>
      <c r="BO598" s="12"/>
      <c r="BP598" s="12"/>
      <c r="BQ598" s="12"/>
      <c r="BR598" s="12"/>
      <c r="BS598" s="12"/>
      <c r="BT598" s="12"/>
      <c r="BU598" s="12"/>
      <c r="BV598" s="12"/>
      <c r="BW598" s="12"/>
      <c r="BX598" s="12"/>
      <c r="BY598" s="12"/>
      <c r="BZ598" s="12"/>
      <c r="CA598" s="12"/>
      <c r="CB598" s="12"/>
      <c r="CC598" s="12"/>
      <c r="CD598" s="12"/>
      <c r="CE598" s="12"/>
    </row>
    <row r="599" spans="1:83" ht="14.2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  <c r="AV599" s="12"/>
      <c r="AW599" s="12"/>
      <c r="AX599" s="12"/>
      <c r="AY599" s="12"/>
      <c r="AZ599" s="12"/>
      <c r="BA599" s="12"/>
      <c r="BB599" s="12"/>
      <c r="BC599" s="12"/>
      <c r="BD599" s="12"/>
      <c r="BE599" s="12"/>
      <c r="BF599" s="12"/>
      <c r="BG599" s="12"/>
      <c r="BH599" s="12"/>
      <c r="BI599" s="12"/>
      <c r="BJ599" s="12"/>
      <c r="BK599" s="12"/>
      <c r="BL599" s="12"/>
      <c r="BM599" s="12"/>
      <c r="BN599" s="12"/>
      <c r="BO599" s="12"/>
      <c r="BP599" s="12"/>
      <c r="BQ599" s="12"/>
      <c r="BR599" s="12"/>
      <c r="BS599" s="12"/>
      <c r="BT599" s="12"/>
      <c r="BU599" s="12"/>
      <c r="BV599" s="12"/>
      <c r="BW599" s="12"/>
      <c r="BX599" s="12"/>
      <c r="BY599" s="12"/>
      <c r="BZ599" s="12"/>
      <c r="CA599" s="12"/>
      <c r="CB599" s="12"/>
      <c r="CC599" s="12"/>
      <c r="CD599" s="12"/>
      <c r="CE599" s="12"/>
    </row>
    <row r="600" spans="1:83" ht="14.2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12"/>
      <c r="AX600" s="12"/>
      <c r="AY600" s="12"/>
      <c r="AZ600" s="12"/>
      <c r="BA600" s="12"/>
      <c r="BB600" s="12"/>
      <c r="BC600" s="12"/>
      <c r="BD600" s="12"/>
      <c r="BE600" s="12"/>
      <c r="BF600" s="12"/>
      <c r="BG600" s="12"/>
      <c r="BH600" s="12"/>
      <c r="BI600" s="12"/>
      <c r="BJ600" s="12"/>
      <c r="BK600" s="12"/>
      <c r="BL600" s="12"/>
      <c r="BM600" s="12"/>
      <c r="BN600" s="12"/>
      <c r="BO600" s="12"/>
      <c r="BP600" s="12"/>
      <c r="BQ600" s="12"/>
      <c r="BR600" s="12"/>
      <c r="BS600" s="12"/>
      <c r="BT600" s="12"/>
      <c r="BU600" s="12"/>
      <c r="BV600" s="12"/>
      <c r="BW600" s="12"/>
      <c r="BX600" s="12"/>
      <c r="BY600" s="12"/>
      <c r="BZ600" s="12"/>
      <c r="CA600" s="12"/>
      <c r="CB600" s="12"/>
      <c r="CC600" s="12"/>
      <c r="CD600" s="12"/>
      <c r="CE600" s="12"/>
    </row>
    <row r="601" spans="1:83" ht="14.2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  <c r="AV601" s="12"/>
      <c r="AW601" s="12"/>
      <c r="AX601" s="12"/>
      <c r="AY601" s="12"/>
      <c r="AZ601" s="12"/>
      <c r="BA601" s="12"/>
      <c r="BB601" s="12"/>
      <c r="BC601" s="12"/>
      <c r="BD601" s="12"/>
      <c r="BE601" s="12"/>
      <c r="BF601" s="12"/>
      <c r="BG601" s="12"/>
      <c r="BH601" s="12"/>
      <c r="BI601" s="12"/>
      <c r="BJ601" s="12"/>
      <c r="BK601" s="12"/>
      <c r="BL601" s="12"/>
      <c r="BM601" s="12"/>
      <c r="BN601" s="12"/>
      <c r="BO601" s="12"/>
      <c r="BP601" s="12"/>
      <c r="BQ601" s="12"/>
      <c r="BR601" s="12"/>
      <c r="BS601" s="12"/>
      <c r="BT601" s="12"/>
      <c r="BU601" s="12"/>
      <c r="BV601" s="12"/>
      <c r="BW601" s="12"/>
      <c r="BX601" s="12"/>
      <c r="BY601" s="12"/>
      <c r="BZ601" s="12"/>
      <c r="CA601" s="12"/>
      <c r="CB601" s="12"/>
      <c r="CC601" s="12"/>
      <c r="CD601" s="12"/>
      <c r="CE601" s="12"/>
    </row>
    <row r="602" spans="1:83" ht="14.2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12"/>
      <c r="AX602" s="12"/>
      <c r="AY602" s="12"/>
      <c r="AZ602" s="12"/>
      <c r="BA602" s="12"/>
      <c r="BB602" s="12"/>
      <c r="BC602" s="12"/>
      <c r="BD602" s="12"/>
      <c r="BE602" s="12"/>
      <c r="BF602" s="12"/>
      <c r="BG602" s="12"/>
      <c r="BH602" s="12"/>
      <c r="BI602" s="12"/>
      <c r="BJ602" s="12"/>
      <c r="BK602" s="12"/>
      <c r="BL602" s="12"/>
      <c r="BM602" s="12"/>
      <c r="BN602" s="12"/>
      <c r="BO602" s="12"/>
      <c r="BP602" s="12"/>
      <c r="BQ602" s="12"/>
      <c r="BR602" s="12"/>
      <c r="BS602" s="12"/>
      <c r="BT602" s="12"/>
      <c r="BU602" s="12"/>
      <c r="BV602" s="12"/>
      <c r="BW602" s="12"/>
      <c r="BX602" s="12"/>
      <c r="BY602" s="12"/>
      <c r="BZ602" s="12"/>
      <c r="CA602" s="12"/>
      <c r="CB602" s="12"/>
      <c r="CC602" s="12"/>
      <c r="CD602" s="12"/>
      <c r="CE602" s="12"/>
    </row>
    <row r="603" spans="1:83" ht="14.2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12"/>
      <c r="AX603" s="12"/>
      <c r="AY603" s="12"/>
      <c r="AZ603" s="12"/>
      <c r="BA603" s="12"/>
      <c r="BB603" s="12"/>
      <c r="BC603" s="12"/>
      <c r="BD603" s="12"/>
      <c r="BE603" s="12"/>
      <c r="BF603" s="12"/>
      <c r="BG603" s="12"/>
      <c r="BH603" s="12"/>
      <c r="BI603" s="12"/>
      <c r="BJ603" s="12"/>
      <c r="BK603" s="12"/>
      <c r="BL603" s="12"/>
      <c r="BM603" s="12"/>
      <c r="BN603" s="12"/>
      <c r="BO603" s="12"/>
      <c r="BP603" s="12"/>
      <c r="BQ603" s="12"/>
      <c r="BR603" s="12"/>
      <c r="BS603" s="12"/>
      <c r="BT603" s="12"/>
      <c r="BU603" s="12"/>
      <c r="BV603" s="12"/>
      <c r="BW603" s="12"/>
      <c r="BX603" s="12"/>
      <c r="BY603" s="12"/>
      <c r="BZ603" s="12"/>
      <c r="CA603" s="12"/>
      <c r="CB603" s="12"/>
      <c r="CC603" s="12"/>
      <c r="CD603" s="12"/>
      <c r="CE603" s="12"/>
    </row>
    <row r="604" spans="1:83" ht="14.2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  <c r="AV604" s="12"/>
      <c r="AW604" s="12"/>
      <c r="AX604" s="12"/>
      <c r="AY604" s="12"/>
      <c r="AZ604" s="12"/>
      <c r="BA604" s="12"/>
      <c r="BB604" s="12"/>
      <c r="BC604" s="12"/>
      <c r="BD604" s="12"/>
      <c r="BE604" s="12"/>
      <c r="BF604" s="12"/>
      <c r="BG604" s="12"/>
      <c r="BH604" s="12"/>
      <c r="BI604" s="12"/>
      <c r="BJ604" s="12"/>
      <c r="BK604" s="12"/>
      <c r="BL604" s="12"/>
      <c r="BM604" s="12"/>
      <c r="BN604" s="12"/>
      <c r="BO604" s="12"/>
      <c r="BP604" s="12"/>
      <c r="BQ604" s="12"/>
      <c r="BR604" s="12"/>
      <c r="BS604" s="12"/>
      <c r="BT604" s="12"/>
      <c r="BU604" s="12"/>
      <c r="BV604" s="12"/>
      <c r="BW604" s="12"/>
      <c r="BX604" s="12"/>
      <c r="BY604" s="12"/>
      <c r="BZ604" s="12"/>
      <c r="CA604" s="12"/>
      <c r="CB604" s="12"/>
      <c r="CC604" s="12"/>
      <c r="CD604" s="12"/>
      <c r="CE604" s="12"/>
    </row>
    <row r="605" spans="1:83" ht="14.2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2"/>
      <c r="BC605" s="12"/>
      <c r="BD605" s="12"/>
      <c r="BE605" s="12"/>
      <c r="BF605" s="12"/>
      <c r="BG605" s="12"/>
      <c r="BH605" s="12"/>
      <c r="BI605" s="12"/>
      <c r="BJ605" s="12"/>
      <c r="BK605" s="12"/>
      <c r="BL605" s="12"/>
      <c r="BM605" s="12"/>
      <c r="BN605" s="12"/>
      <c r="BO605" s="12"/>
      <c r="BP605" s="12"/>
      <c r="BQ605" s="12"/>
      <c r="BR605" s="12"/>
      <c r="BS605" s="12"/>
      <c r="BT605" s="12"/>
      <c r="BU605" s="12"/>
      <c r="BV605" s="12"/>
      <c r="BW605" s="12"/>
      <c r="BX605" s="12"/>
      <c r="BY605" s="12"/>
      <c r="BZ605" s="12"/>
      <c r="CA605" s="12"/>
      <c r="CB605" s="12"/>
      <c r="CC605" s="12"/>
      <c r="CD605" s="12"/>
      <c r="CE605" s="12"/>
    </row>
    <row r="606" spans="1:83" ht="14.2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2"/>
      <c r="BC606" s="12"/>
      <c r="BD606" s="12"/>
      <c r="BE606" s="12"/>
      <c r="BF606" s="12"/>
      <c r="BG606" s="12"/>
      <c r="BH606" s="12"/>
      <c r="BI606" s="12"/>
      <c r="BJ606" s="12"/>
      <c r="BK606" s="12"/>
      <c r="BL606" s="12"/>
      <c r="BM606" s="12"/>
      <c r="BN606" s="12"/>
      <c r="BO606" s="12"/>
      <c r="BP606" s="12"/>
      <c r="BQ606" s="12"/>
      <c r="BR606" s="12"/>
      <c r="BS606" s="12"/>
      <c r="BT606" s="12"/>
      <c r="BU606" s="12"/>
      <c r="BV606" s="12"/>
      <c r="BW606" s="12"/>
      <c r="BX606" s="12"/>
      <c r="BY606" s="12"/>
      <c r="BZ606" s="12"/>
      <c r="CA606" s="12"/>
      <c r="CB606" s="12"/>
      <c r="CC606" s="12"/>
      <c r="CD606" s="12"/>
      <c r="CE606" s="12"/>
    </row>
    <row r="607" spans="1:83" ht="14.2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  <c r="AY607" s="12"/>
      <c r="AZ607" s="12"/>
      <c r="BA607" s="12"/>
      <c r="BB607" s="12"/>
      <c r="BC607" s="12"/>
      <c r="BD607" s="12"/>
      <c r="BE607" s="12"/>
      <c r="BF607" s="12"/>
      <c r="BG607" s="12"/>
      <c r="BH607" s="12"/>
      <c r="BI607" s="12"/>
      <c r="BJ607" s="12"/>
      <c r="BK607" s="12"/>
      <c r="BL607" s="12"/>
      <c r="BM607" s="12"/>
      <c r="BN607" s="12"/>
      <c r="BO607" s="12"/>
      <c r="BP607" s="12"/>
      <c r="BQ607" s="12"/>
      <c r="BR607" s="12"/>
      <c r="BS607" s="12"/>
      <c r="BT607" s="12"/>
      <c r="BU607" s="12"/>
      <c r="BV607" s="12"/>
      <c r="BW607" s="12"/>
      <c r="BX607" s="12"/>
      <c r="BY607" s="12"/>
      <c r="BZ607" s="12"/>
      <c r="CA607" s="12"/>
      <c r="CB607" s="12"/>
      <c r="CC607" s="12"/>
      <c r="CD607" s="12"/>
      <c r="CE607" s="12"/>
    </row>
    <row r="608" spans="1:83" ht="14.2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12"/>
      <c r="AX608" s="12"/>
      <c r="AY608" s="12"/>
      <c r="AZ608" s="12"/>
      <c r="BA608" s="12"/>
      <c r="BB608" s="12"/>
      <c r="BC608" s="12"/>
      <c r="BD608" s="12"/>
      <c r="BE608" s="12"/>
      <c r="BF608" s="12"/>
      <c r="BG608" s="12"/>
      <c r="BH608" s="12"/>
      <c r="BI608" s="12"/>
      <c r="BJ608" s="12"/>
      <c r="BK608" s="12"/>
      <c r="BL608" s="12"/>
      <c r="BM608" s="12"/>
      <c r="BN608" s="12"/>
      <c r="BO608" s="12"/>
      <c r="BP608" s="12"/>
      <c r="BQ608" s="12"/>
      <c r="BR608" s="12"/>
      <c r="BS608" s="12"/>
      <c r="BT608" s="12"/>
      <c r="BU608" s="12"/>
      <c r="BV608" s="12"/>
      <c r="BW608" s="12"/>
      <c r="BX608" s="12"/>
      <c r="BY608" s="12"/>
      <c r="BZ608" s="12"/>
      <c r="CA608" s="12"/>
      <c r="CB608" s="12"/>
      <c r="CC608" s="12"/>
      <c r="CD608" s="12"/>
      <c r="CE608" s="12"/>
    </row>
    <row r="609" spans="1:83" ht="14.2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2"/>
      <c r="BC609" s="12"/>
      <c r="BD609" s="12"/>
      <c r="BE609" s="12"/>
      <c r="BF609" s="12"/>
      <c r="BG609" s="12"/>
      <c r="BH609" s="12"/>
      <c r="BI609" s="12"/>
      <c r="BJ609" s="12"/>
      <c r="BK609" s="12"/>
      <c r="BL609" s="12"/>
      <c r="BM609" s="12"/>
      <c r="BN609" s="12"/>
      <c r="BO609" s="12"/>
      <c r="BP609" s="12"/>
      <c r="BQ609" s="12"/>
      <c r="BR609" s="12"/>
      <c r="BS609" s="12"/>
      <c r="BT609" s="12"/>
      <c r="BU609" s="12"/>
      <c r="BV609" s="12"/>
      <c r="BW609" s="12"/>
      <c r="BX609" s="12"/>
      <c r="BY609" s="12"/>
      <c r="BZ609" s="12"/>
      <c r="CA609" s="12"/>
      <c r="CB609" s="12"/>
      <c r="CC609" s="12"/>
      <c r="CD609" s="12"/>
      <c r="CE609" s="12"/>
    </row>
    <row r="610" spans="1:83" ht="14.2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12"/>
      <c r="AX610" s="12"/>
      <c r="AY610" s="12"/>
      <c r="AZ610" s="12"/>
      <c r="BA610" s="12"/>
      <c r="BB610" s="12"/>
      <c r="BC610" s="12"/>
      <c r="BD610" s="12"/>
      <c r="BE610" s="12"/>
      <c r="BF610" s="12"/>
      <c r="BG610" s="12"/>
      <c r="BH610" s="12"/>
      <c r="BI610" s="12"/>
      <c r="BJ610" s="12"/>
      <c r="BK610" s="12"/>
      <c r="BL610" s="12"/>
      <c r="BM610" s="12"/>
      <c r="BN610" s="12"/>
      <c r="BO610" s="12"/>
      <c r="BP610" s="12"/>
      <c r="BQ610" s="12"/>
      <c r="BR610" s="12"/>
      <c r="BS610" s="12"/>
      <c r="BT610" s="12"/>
      <c r="BU610" s="12"/>
      <c r="BV610" s="12"/>
      <c r="BW610" s="12"/>
      <c r="BX610" s="12"/>
      <c r="BY610" s="12"/>
      <c r="BZ610" s="12"/>
      <c r="CA610" s="12"/>
      <c r="CB610" s="12"/>
      <c r="CC610" s="12"/>
      <c r="CD610" s="12"/>
      <c r="CE610" s="12"/>
    </row>
    <row r="611" spans="1:83" ht="14.2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12"/>
      <c r="AX611" s="12"/>
      <c r="AY611" s="12"/>
      <c r="AZ611" s="12"/>
      <c r="BA611" s="12"/>
      <c r="BB611" s="12"/>
      <c r="BC611" s="12"/>
      <c r="BD611" s="12"/>
      <c r="BE611" s="12"/>
      <c r="BF611" s="12"/>
      <c r="BG611" s="12"/>
      <c r="BH611" s="12"/>
      <c r="BI611" s="12"/>
      <c r="BJ611" s="12"/>
      <c r="BK611" s="12"/>
      <c r="BL611" s="12"/>
      <c r="BM611" s="12"/>
      <c r="BN611" s="12"/>
      <c r="BO611" s="12"/>
      <c r="BP611" s="12"/>
      <c r="BQ611" s="12"/>
      <c r="BR611" s="12"/>
      <c r="BS611" s="12"/>
      <c r="BT611" s="12"/>
      <c r="BU611" s="12"/>
      <c r="BV611" s="12"/>
      <c r="BW611" s="12"/>
      <c r="BX611" s="12"/>
      <c r="BY611" s="12"/>
      <c r="BZ611" s="12"/>
      <c r="CA611" s="12"/>
      <c r="CB611" s="12"/>
      <c r="CC611" s="12"/>
      <c r="CD611" s="12"/>
      <c r="CE611" s="12"/>
    </row>
    <row r="612" spans="1:83" ht="14.2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12"/>
      <c r="AX612" s="12"/>
      <c r="AY612" s="12"/>
      <c r="AZ612" s="12"/>
      <c r="BA612" s="12"/>
      <c r="BB612" s="12"/>
      <c r="BC612" s="12"/>
      <c r="BD612" s="12"/>
      <c r="BE612" s="12"/>
      <c r="BF612" s="12"/>
      <c r="BG612" s="12"/>
      <c r="BH612" s="12"/>
      <c r="BI612" s="12"/>
      <c r="BJ612" s="12"/>
      <c r="BK612" s="12"/>
      <c r="BL612" s="12"/>
      <c r="BM612" s="12"/>
      <c r="BN612" s="12"/>
      <c r="BO612" s="12"/>
      <c r="BP612" s="12"/>
      <c r="BQ612" s="12"/>
      <c r="BR612" s="12"/>
      <c r="BS612" s="12"/>
      <c r="BT612" s="12"/>
      <c r="BU612" s="12"/>
      <c r="BV612" s="12"/>
      <c r="BW612" s="12"/>
      <c r="BX612" s="12"/>
      <c r="BY612" s="12"/>
      <c r="BZ612" s="12"/>
      <c r="CA612" s="12"/>
      <c r="CB612" s="12"/>
      <c r="CC612" s="12"/>
      <c r="CD612" s="12"/>
      <c r="CE612" s="12"/>
    </row>
    <row r="613" spans="1:83" ht="14.2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12"/>
      <c r="AX613" s="12"/>
      <c r="AY613" s="12"/>
      <c r="AZ613" s="12"/>
      <c r="BA613" s="12"/>
      <c r="BB613" s="12"/>
      <c r="BC613" s="12"/>
      <c r="BD613" s="12"/>
      <c r="BE613" s="12"/>
      <c r="BF613" s="12"/>
      <c r="BG613" s="12"/>
      <c r="BH613" s="12"/>
      <c r="BI613" s="12"/>
      <c r="BJ613" s="12"/>
      <c r="BK613" s="12"/>
      <c r="BL613" s="12"/>
      <c r="BM613" s="12"/>
      <c r="BN613" s="12"/>
      <c r="BO613" s="12"/>
      <c r="BP613" s="12"/>
      <c r="BQ613" s="12"/>
      <c r="BR613" s="12"/>
      <c r="BS613" s="12"/>
      <c r="BT613" s="12"/>
      <c r="BU613" s="12"/>
      <c r="BV613" s="12"/>
      <c r="BW613" s="12"/>
      <c r="BX613" s="12"/>
      <c r="BY613" s="12"/>
      <c r="BZ613" s="12"/>
      <c r="CA613" s="12"/>
      <c r="CB613" s="12"/>
      <c r="CC613" s="12"/>
      <c r="CD613" s="12"/>
      <c r="CE613" s="12"/>
    </row>
    <row r="614" spans="1:83" ht="14.2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  <c r="BB614" s="12"/>
      <c r="BC614" s="12"/>
      <c r="BD614" s="12"/>
      <c r="BE614" s="12"/>
      <c r="BF614" s="12"/>
      <c r="BG614" s="12"/>
      <c r="BH614" s="12"/>
      <c r="BI614" s="12"/>
      <c r="BJ614" s="12"/>
      <c r="BK614" s="12"/>
      <c r="BL614" s="12"/>
      <c r="BM614" s="12"/>
      <c r="BN614" s="12"/>
      <c r="BO614" s="12"/>
      <c r="BP614" s="12"/>
      <c r="BQ614" s="12"/>
      <c r="BR614" s="12"/>
      <c r="BS614" s="12"/>
      <c r="BT614" s="12"/>
      <c r="BU614" s="12"/>
      <c r="BV614" s="12"/>
      <c r="BW614" s="12"/>
      <c r="BX614" s="12"/>
      <c r="BY614" s="12"/>
      <c r="BZ614" s="12"/>
      <c r="CA614" s="12"/>
      <c r="CB614" s="12"/>
      <c r="CC614" s="12"/>
      <c r="CD614" s="12"/>
      <c r="CE614" s="12"/>
    </row>
    <row r="615" spans="1:83" ht="14.2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12"/>
      <c r="AX615" s="12"/>
      <c r="AY615" s="12"/>
      <c r="AZ615" s="12"/>
      <c r="BA615" s="12"/>
      <c r="BB615" s="12"/>
      <c r="BC615" s="12"/>
      <c r="BD615" s="12"/>
      <c r="BE615" s="12"/>
      <c r="BF615" s="12"/>
      <c r="BG615" s="12"/>
      <c r="BH615" s="12"/>
      <c r="BI615" s="12"/>
      <c r="BJ615" s="12"/>
      <c r="BK615" s="12"/>
      <c r="BL615" s="12"/>
      <c r="BM615" s="12"/>
      <c r="BN615" s="12"/>
      <c r="BO615" s="12"/>
      <c r="BP615" s="12"/>
      <c r="BQ615" s="12"/>
      <c r="BR615" s="12"/>
      <c r="BS615" s="12"/>
      <c r="BT615" s="12"/>
      <c r="BU615" s="12"/>
      <c r="BV615" s="12"/>
      <c r="BW615" s="12"/>
      <c r="BX615" s="12"/>
      <c r="BY615" s="12"/>
      <c r="BZ615" s="12"/>
      <c r="CA615" s="12"/>
      <c r="CB615" s="12"/>
      <c r="CC615" s="12"/>
      <c r="CD615" s="12"/>
      <c r="CE615" s="12"/>
    </row>
    <row r="616" spans="1:83" ht="14.2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  <c r="AV616" s="12"/>
      <c r="AW616" s="12"/>
      <c r="AX616" s="12"/>
      <c r="AY616" s="12"/>
      <c r="AZ616" s="12"/>
      <c r="BA616" s="12"/>
      <c r="BB616" s="12"/>
      <c r="BC616" s="12"/>
      <c r="BD616" s="12"/>
      <c r="BE616" s="12"/>
      <c r="BF616" s="12"/>
      <c r="BG616" s="12"/>
      <c r="BH616" s="12"/>
      <c r="BI616" s="12"/>
      <c r="BJ616" s="12"/>
      <c r="BK616" s="12"/>
      <c r="BL616" s="12"/>
      <c r="BM616" s="12"/>
      <c r="BN616" s="12"/>
      <c r="BO616" s="12"/>
      <c r="BP616" s="12"/>
      <c r="BQ616" s="12"/>
      <c r="BR616" s="12"/>
      <c r="BS616" s="12"/>
      <c r="BT616" s="12"/>
      <c r="BU616" s="12"/>
      <c r="BV616" s="12"/>
      <c r="BW616" s="12"/>
      <c r="BX616" s="12"/>
      <c r="BY616" s="12"/>
      <c r="BZ616" s="12"/>
      <c r="CA616" s="12"/>
      <c r="CB616" s="12"/>
      <c r="CC616" s="12"/>
      <c r="CD616" s="12"/>
      <c r="CE616" s="12"/>
    </row>
    <row r="617" spans="1:83" ht="14.2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12"/>
      <c r="AX617" s="12"/>
      <c r="AY617" s="12"/>
      <c r="AZ617" s="12"/>
      <c r="BA617" s="12"/>
      <c r="BB617" s="12"/>
      <c r="BC617" s="12"/>
      <c r="BD617" s="12"/>
      <c r="BE617" s="12"/>
      <c r="BF617" s="12"/>
      <c r="BG617" s="12"/>
      <c r="BH617" s="12"/>
      <c r="BI617" s="12"/>
      <c r="BJ617" s="12"/>
      <c r="BK617" s="12"/>
      <c r="BL617" s="12"/>
      <c r="BM617" s="12"/>
      <c r="BN617" s="12"/>
      <c r="BO617" s="12"/>
      <c r="BP617" s="12"/>
      <c r="BQ617" s="12"/>
      <c r="BR617" s="12"/>
      <c r="BS617" s="12"/>
      <c r="BT617" s="12"/>
      <c r="BU617" s="12"/>
      <c r="BV617" s="12"/>
      <c r="BW617" s="12"/>
      <c r="BX617" s="12"/>
      <c r="BY617" s="12"/>
      <c r="BZ617" s="12"/>
      <c r="CA617" s="12"/>
      <c r="CB617" s="12"/>
      <c r="CC617" s="12"/>
      <c r="CD617" s="12"/>
      <c r="CE617" s="12"/>
    </row>
    <row r="618" spans="1:83" ht="14.2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12"/>
      <c r="AX618" s="12"/>
      <c r="AY618" s="12"/>
      <c r="AZ618" s="12"/>
      <c r="BA618" s="12"/>
      <c r="BB618" s="12"/>
      <c r="BC618" s="12"/>
      <c r="BD618" s="12"/>
      <c r="BE618" s="12"/>
      <c r="BF618" s="12"/>
      <c r="BG618" s="12"/>
      <c r="BH618" s="12"/>
      <c r="BI618" s="12"/>
      <c r="BJ618" s="12"/>
      <c r="BK618" s="12"/>
      <c r="BL618" s="12"/>
      <c r="BM618" s="12"/>
      <c r="BN618" s="12"/>
      <c r="BO618" s="12"/>
      <c r="BP618" s="12"/>
      <c r="BQ618" s="12"/>
      <c r="BR618" s="12"/>
      <c r="BS618" s="12"/>
      <c r="BT618" s="12"/>
      <c r="BU618" s="12"/>
      <c r="BV618" s="12"/>
      <c r="BW618" s="12"/>
      <c r="BX618" s="12"/>
      <c r="BY618" s="12"/>
      <c r="BZ618" s="12"/>
      <c r="CA618" s="12"/>
      <c r="CB618" s="12"/>
      <c r="CC618" s="12"/>
      <c r="CD618" s="12"/>
      <c r="CE618" s="12"/>
    </row>
    <row r="619" spans="1:83" ht="14.2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  <c r="AY619" s="12"/>
      <c r="AZ619" s="12"/>
      <c r="BA619" s="12"/>
      <c r="BB619" s="12"/>
      <c r="BC619" s="12"/>
      <c r="BD619" s="12"/>
      <c r="BE619" s="12"/>
      <c r="BF619" s="12"/>
      <c r="BG619" s="12"/>
      <c r="BH619" s="12"/>
      <c r="BI619" s="12"/>
      <c r="BJ619" s="12"/>
      <c r="BK619" s="12"/>
      <c r="BL619" s="12"/>
      <c r="BM619" s="12"/>
      <c r="BN619" s="12"/>
      <c r="BO619" s="12"/>
      <c r="BP619" s="12"/>
      <c r="BQ619" s="12"/>
      <c r="BR619" s="12"/>
      <c r="BS619" s="12"/>
      <c r="BT619" s="12"/>
      <c r="BU619" s="12"/>
      <c r="BV619" s="12"/>
      <c r="BW619" s="12"/>
      <c r="BX619" s="12"/>
      <c r="BY619" s="12"/>
      <c r="BZ619" s="12"/>
      <c r="CA619" s="12"/>
      <c r="CB619" s="12"/>
      <c r="CC619" s="12"/>
      <c r="CD619" s="12"/>
      <c r="CE619" s="12"/>
    </row>
    <row r="620" spans="1:83" ht="14.2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12"/>
      <c r="AX620" s="12"/>
      <c r="AY620" s="12"/>
      <c r="AZ620" s="12"/>
      <c r="BA620" s="12"/>
      <c r="BB620" s="12"/>
      <c r="BC620" s="12"/>
      <c r="BD620" s="12"/>
      <c r="BE620" s="12"/>
      <c r="BF620" s="12"/>
      <c r="BG620" s="12"/>
      <c r="BH620" s="12"/>
      <c r="BI620" s="12"/>
      <c r="BJ620" s="12"/>
      <c r="BK620" s="12"/>
      <c r="BL620" s="12"/>
      <c r="BM620" s="12"/>
      <c r="BN620" s="12"/>
      <c r="BO620" s="12"/>
      <c r="BP620" s="12"/>
      <c r="BQ620" s="12"/>
      <c r="BR620" s="12"/>
      <c r="BS620" s="12"/>
      <c r="BT620" s="12"/>
      <c r="BU620" s="12"/>
      <c r="BV620" s="12"/>
      <c r="BW620" s="12"/>
      <c r="BX620" s="12"/>
      <c r="BY620" s="12"/>
      <c r="BZ620" s="12"/>
      <c r="CA620" s="12"/>
      <c r="CB620" s="12"/>
      <c r="CC620" s="12"/>
      <c r="CD620" s="12"/>
      <c r="CE620" s="12"/>
    </row>
    <row r="621" spans="1:83" ht="14.2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  <c r="AV621" s="12"/>
      <c r="AW621" s="12"/>
      <c r="AX621" s="12"/>
      <c r="AY621" s="12"/>
      <c r="AZ621" s="12"/>
      <c r="BA621" s="12"/>
      <c r="BB621" s="12"/>
      <c r="BC621" s="12"/>
      <c r="BD621" s="12"/>
      <c r="BE621" s="12"/>
      <c r="BF621" s="12"/>
      <c r="BG621" s="12"/>
      <c r="BH621" s="12"/>
      <c r="BI621" s="12"/>
      <c r="BJ621" s="12"/>
      <c r="BK621" s="12"/>
      <c r="BL621" s="12"/>
      <c r="BM621" s="12"/>
      <c r="BN621" s="12"/>
      <c r="BO621" s="12"/>
      <c r="BP621" s="12"/>
      <c r="BQ621" s="12"/>
      <c r="BR621" s="12"/>
      <c r="BS621" s="12"/>
      <c r="BT621" s="12"/>
      <c r="BU621" s="12"/>
      <c r="BV621" s="12"/>
      <c r="BW621" s="12"/>
      <c r="BX621" s="12"/>
      <c r="BY621" s="12"/>
      <c r="BZ621" s="12"/>
      <c r="CA621" s="12"/>
      <c r="CB621" s="12"/>
      <c r="CC621" s="12"/>
      <c r="CD621" s="12"/>
      <c r="CE621" s="12"/>
    </row>
    <row r="622" spans="1:83" ht="14.2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12"/>
      <c r="AX622" s="12"/>
      <c r="AY622" s="12"/>
      <c r="AZ622" s="12"/>
      <c r="BA622" s="12"/>
      <c r="BB622" s="12"/>
      <c r="BC622" s="12"/>
      <c r="BD622" s="12"/>
      <c r="BE622" s="12"/>
      <c r="BF622" s="12"/>
      <c r="BG622" s="12"/>
      <c r="BH622" s="12"/>
      <c r="BI622" s="12"/>
      <c r="BJ622" s="12"/>
      <c r="BK622" s="12"/>
      <c r="BL622" s="12"/>
      <c r="BM622" s="12"/>
      <c r="BN622" s="12"/>
      <c r="BO622" s="12"/>
      <c r="BP622" s="12"/>
      <c r="BQ622" s="12"/>
      <c r="BR622" s="12"/>
      <c r="BS622" s="12"/>
      <c r="BT622" s="12"/>
      <c r="BU622" s="12"/>
      <c r="BV622" s="12"/>
      <c r="BW622" s="12"/>
      <c r="BX622" s="12"/>
      <c r="BY622" s="12"/>
      <c r="BZ622" s="12"/>
      <c r="CA622" s="12"/>
      <c r="CB622" s="12"/>
      <c r="CC622" s="12"/>
      <c r="CD622" s="12"/>
      <c r="CE622" s="12"/>
    </row>
    <row r="623" spans="1:83" ht="14.2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  <c r="AV623" s="12"/>
      <c r="AW623" s="12"/>
      <c r="AX623" s="12"/>
      <c r="AY623" s="12"/>
      <c r="AZ623" s="12"/>
      <c r="BA623" s="12"/>
      <c r="BB623" s="12"/>
      <c r="BC623" s="12"/>
      <c r="BD623" s="12"/>
      <c r="BE623" s="12"/>
      <c r="BF623" s="12"/>
      <c r="BG623" s="12"/>
      <c r="BH623" s="12"/>
      <c r="BI623" s="12"/>
      <c r="BJ623" s="12"/>
      <c r="BK623" s="12"/>
      <c r="BL623" s="12"/>
      <c r="BM623" s="12"/>
      <c r="BN623" s="12"/>
      <c r="BO623" s="12"/>
      <c r="BP623" s="12"/>
      <c r="BQ623" s="12"/>
      <c r="BR623" s="12"/>
      <c r="BS623" s="12"/>
      <c r="BT623" s="12"/>
      <c r="BU623" s="12"/>
      <c r="BV623" s="12"/>
      <c r="BW623" s="12"/>
      <c r="BX623" s="12"/>
      <c r="BY623" s="12"/>
      <c r="BZ623" s="12"/>
      <c r="CA623" s="12"/>
      <c r="CB623" s="12"/>
      <c r="CC623" s="12"/>
      <c r="CD623" s="12"/>
      <c r="CE623" s="12"/>
    </row>
    <row r="624" spans="1:83" ht="14.2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  <c r="AV624" s="12"/>
      <c r="AW624" s="12"/>
      <c r="AX624" s="12"/>
      <c r="AY624" s="12"/>
      <c r="AZ624" s="12"/>
      <c r="BA624" s="12"/>
      <c r="BB624" s="12"/>
      <c r="BC624" s="12"/>
      <c r="BD624" s="12"/>
      <c r="BE624" s="12"/>
      <c r="BF624" s="12"/>
      <c r="BG624" s="12"/>
      <c r="BH624" s="12"/>
      <c r="BI624" s="12"/>
      <c r="BJ624" s="12"/>
      <c r="BK624" s="12"/>
      <c r="BL624" s="12"/>
      <c r="BM624" s="12"/>
      <c r="BN624" s="12"/>
      <c r="BO624" s="12"/>
      <c r="BP624" s="12"/>
      <c r="BQ624" s="12"/>
      <c r="BR624" s="12"/>
      <c r="BS624" s="12"/>
      <c r="BT624" s="12"/>
      <c r="BU624" s="12"/>
      <c r="BV624" s="12"/>
      <c r="BW624" s="12"/>
      <c r="BX624" s="12"/>
      <c r="BY624" s="12"/>
      <c r="BZ624" s="12"/>
      <c r="CA624" s="12"/>
      <c r="CB624" s="12"/>
      <c r="CC624" s="12"/>
      <c r="CD624" s="12"/>
      <c r="CE624" s="12"/>
    </row>
    <row r="625" spans="1:83" ht="14.2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  <c r="AV625" s="12"/>
      <c r="AW625" s="12"/>
      <c r="AX625" s="12"/>
      <c r="AY625" s="12"/>
      <c r="AZ625" s="12"/>
      <c r="BA625" s="12"/>
      <c r="BB625" s="12"/>
      <c r="BC625" s="12"/>
      <c r="BD625" s="12"/>
      <c r="BE625" s="12"/>
      <c r="BF625" s="12"/>
      <c r="BG625" s="12"/>
      <c r="BH625" s="12"/>
      <c r="BI625" s="12"/>
      <c r="BJ625" s="12"/>
      <c r="BK625" s="12"/>
      <c r="BL625" s="12"/>
      <c r="BM625" s="12"/>
      <c r="BN625" s="12"/>
      <c r="BO625" s="12"/>
      <c r="BP625" s="12"/>
      <c r="BQ625" s="12"/>
      <c r="BR625" s="12"/>
      <c r="BS625" s="12"/>
      <c r="BT625" s="12"/>
      <c r="BU625" s="12"/>
      <c r="BV625" s="12"/>
      <c r="BW625" s="12"/>
      <c r="BX625" s="12"/>
      <c r="BY625" s="12"/>
      <c r="BZ625" s="12"/>
      <c r="CA625" s="12"/>
      <c r="CB625" s="12"/>
      <c r="CC625" s="12"/>
      <c r="CD625" s="12"/>
      <c r="CE625" s="12"/>
    </row>
    <row r="626" spans="1:83" ht="14.2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  <c r="AV626" s="12"/>
      <c r="AW626" s="12"/>
      <c r="AX626" s="12"/>
      <c r="AY626" s="12"/>
      <c r="AZ626" s="12"/>
      <c r="BA626" s="12"/>
      <c r="BB626" s="12"/>
      <c r="BC626" s="12"/>
      <c r="BD626" s="12"/>
      <c r="BE626" s="12"/>
      <c r="BF626" s="12"/>
      <c r="BG626" s="12"/>
      <c r="BH626" s="12"/>
      <c r="BI626" s="12"/>
      <c r="BJ626" s="12"/>
      <c r="BK626" s="12"/>
      <c r="BL626" s="12"/>
      <c r="BM626" s="12"/>
      <c r="BN626" s="12"/>
      <c r="BO626" s="12"/>
      <c r="BP626" s="12"/>
      <c r="BQ626" s="12"/>
      <c r="BR626" s="12"/>
      <c r="BS626" s="12"/>
      <c r="BT626" s="12"/>
      <c r="BU626" s="12"/>
      <c r="BV626" s="12"/>
      <c r="BW626" s="12"/>
      <c r="BX626" s="12"/>
      <c r="BY626" s="12"/>
      <c r="BZ626" s="12"/>
      <c r="CA626" s="12"/>
      <c r="CB626" s="12"/>
      <c r="CC626" s="12"/>
      <c r="CD626" s="12"/>
      <c r="CE626" s="12"/>
    </row>
    <row r="627" spans="1:83" ht="14.2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  <c r="AV627" s="12"/>
      <c r="AW627" s="12"/>
      <c r="AX627" s="12"/>
      <c r="AY627" s="12"/>
      <c r="AZ627" s="12"/>
      <c r="BA627" s="12"/>
      <c r="BB627" s="12"/>
      <c r="BC627" s="12"/>
      <c r="BD627" s="12"/>
      <c r="BE627" s="12"/>
      <c r="BF627" s="12"/>
      <c r="BG627" s="12"/>
      <c r="BH627" s="12"/>
      <c r="BI627" s="12"/>
      <c r="BJ627" s="12"/>
      <c r="BK627" s="12"/>
      <c r="BL627" s="12"/>
      <c r="BM627" s="12"/>
      <c r="BN627" s="12"/>
      <c r="BO627" s="12"/>
      <c r="BP627" s="12"/>
      <c r="BQ627" s="12"/>
      <c r="BR627" s="12"/>
      <c r="BS627" s="12"/>
      <c r="BT627" s="12"/>
      <c r="BU627" s="12"/>
      <c r="BV627" s="12"/>
      <c r="BW627" s="12"/>
      <c r="BX627" s="12"/>
      <c r="BY627" s="12"/>
      <c r="BZ627" s="12"/>
      <c r="CA627" s="12"/>
      <c r="CB627" s="12"/>
      <c r="CC627" s="12"/>
      <c r="CD627" s="12"/>
      <c r="CE627" s="12"/>
    </row>
    <row r="628" spans="1:83" ht="14.2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  <c r="AY628" s="12"/>
      <c r="AZ628" s="12"/>
      <c r="BA628" s="12"/>
      <c r="BB628" s="12"/>
      <c r="BC628" s="12"/>
      <c r="BD628" s="12"/>
      <c r="BE628" s="12"/>
      <c r="BF628" s="12"/>
      <c r="BG628" s="12"/>
      <c r="BH628" s="12"/>
      <c r="BI628" s="12"/>
      <c r="BJ628" s="12"/>
      <c r="BK628" s="12"/>
      <c r="BL628" s="12"/>
      <c r="BM628" s="12"/>
      <c r="BN628" s="12"/>
      <c r="BO628" s="12"/>
      <c r="BP628" s="12"/>
      <c r="BQ628" s="12"/>
      <c r="BR628" s="12"/>
      <c r="BS628" s="12"/>
      <c r="BT628" s="12"/>
      <c r="BU628" s="12"/>
      <c r="BV628" s="12"/>
      <c r="BW628" s="12"/>
      <c r="BX628" s="12"/>
      <c r="BY628" s="12"/>
      <c r="BZ628" s="12"/>
      <c r="CA628" s="12"/>
      <c r="CB628" s="12"/>
      <c r="CC628" s="12"/>
      <c r="CD628" s="12"/>
      <c r="CE628" s="12"/>
    </row>
    <row r="629" spans="1:83" ht="14.2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  <c r="AT629" s="12"/>
      <c r="AU629" s="12"/>
      <c r="AV629" s="12"/>
      <c r="AW629" s="12"/>
      <c r="AX629" s="12"/>
      <c r="AY629" s="12"/>
      <c r="AZ629" s="12"/>
      <c r="BA629" s="12"/>
      <c r="BB629" s="12"/>
      <c r="BC629" s="12"/>
      <c r="BD629" s="12"/>
      <c r="BE629" s="12"/>
      <c r="BF629" s="12"/>
      <c r="BG629" s="12"/>
      <c r="BH629" s="12"/>
      <c r="BI629" s="12"/>
      <c r="BJ629" s="12"/>
      <c r="BK629" s="12"/>
      <c r="BL629" s="12"/>
      <c r="BM629" s="12"/>
      <c r="BN629" s="12"/>
      <c r="BO629" s="12"/>
      <c r="BP629" s="12"/>
      <c r="BQ629" s="12"/>
      <c r="BR629" s="12"/>
      <c r="BS629" s="12"/>
      <c r="BT629" s="12"/>
      <c r="BU629" s="12"/>
      <c r="BV629" s="12"/>
      <c r="BW629" s="12"/>
      <c r="BX629" s="12"/>
      <c r="BY629" s="12"/>
      <c r="BZ629" s="12"/>
      <c r="CA629" s="12"/>
      <c r="CB629" s="12"/>
      <c r="CC629" s="12"/>
      <c r="CD629" s="12"/>
      <c r="CE629" s="12"/>
    </row>
    <row r="630" spans="1:83" ht="14.2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  <c r="AV630" s="12"/>
      <c r="AW630" s="12"/>
      <c r="AX630" s="12"/>
      <c r="AY630" s="12"/>
      <c r="AZ630" s="12"/>
      <c r="BA630" s="12"/>
      <c r="BB630" s="12"/>
      <c r="BC630" s="12"/>
      <c r="BD630" s="12"/>
      <c r="BE630" s="12"/>
      <c r="BF630" s="12"/>
      <c r="BG630" s="12"/>
      <c r="BH630" s="12"/>
      <c r="BI630" s="12"/>
      <c r="BJ630" s="12"/>
      <c r="BK630" s="12"/>
      <c r="BL630" s="12"/>
      <c r="BM630" s="12"/>
      <c r="BN630" s="12"/>
      <c r="BO630" s="12"/>
      <c r="BP630" s="12"/>
      <c r="BQ630" s="12"/>
      <c r="BR630" s="12"/>
      <c r="BS630" s="12"/>
      <c r="BT630" s="12"/>
      <c r="BU630" s="12"/>
      <c r="BV630" s="12"/>
      <c r="BW630" s="12"/>
      <c r="BX630" s="12"/>
      <c r="BY630" s="12"/>
      <c r="BZ630" s="12"/>
      <c r="CA630" s="12"/>
      <c r="CB630" s="12"/>
      <c r="CC630" s="12"/>
      <c r="CD630" s="12"/>
      <c r="CE630" s="12"/>
    </row>
    <row r="631" spans="1:83" ht="14.2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  <c r="AV631" s="12"/>
      <c r="AW631" s="12"/>
      <c r="AX631" s="12"/>
      <c r="AY631" s="12"/>
      <c r="AZ631" s="12"/>
      <c r="BA631" s="12"/>
      <c r="BB631" s="12"/>
      <c r="BC631" s="12"/>
      <c r="BD631" s="12"/>
      <c r="BE631" s="12"/>
      <c r="BF631" s="12"/>
      <c r="BG631" s="12"/>
      <c r="BH631" s="12"/>
      <c r="BI631" s="12"/>
      <c r="BJ631" s="12"/>
      <c r="BK631" s="12"/>
      <c r="BL631" s="12"/>
      <c r="BM631" s="12"/>
      <c r="BN631" s="12"/>
      <c r="BO631" s="12"/>
      <c r="BP631" s="12"/>
      <c r="BQ631" s="12"/>
      <c r="BR631" s="12"/>
      <c r="BS631" s="12"/>
      <c r="BT631" s="12"/>
      <c r="BU631" s="12"/>
      <c r="BV631" s="12"/>
      <c r="BW631" s="12"/>
      <c r="BX631" s="12"/>
      <c r="BY631" s="12"/>
      <c r="BZ631" s="12"/>
      <c r="CA631" s="12"/>
      <c r="CB631" s="12"/>
      <c r="CC631" s="12"/>
      <c r="CD631" s="12"/>
      <c r="CE631" s="12"/>
    </row>
    <row r="632" spans="1:83" ht="14.2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  <c r="AV632" s="12"/>
      <c r="AW632" s="12"/>
      <c r="AX632" s="12"/>
      <c r="AY632" s="12"/>
      <c r="AZ632" s="12"/>
      <c r="BA632" s="12"/>
      <c r="BB632" s="12"/>
      <c r="BC632" s="12"/>
      <c r="BD632" s="12"/>
      <c r="BE632" s="12"/>
      <c r="BF632" s="12"/>
      <c r="BG632" s="12"/>
      <c r="BH632" s="12"/>
      <c r="BI632" s="12"/>
      <c r="BJ632" s="12"/>
      <c r="BK632" s="12"/>
      <c r="BL632" s="12"/>
      <c r="BM632" s="12"/>
      <c r="BN632" s="12"/>
      <c r="BO632" s="12"/>
      <c r="BP632" s="12"/>
      <c r="BQ632" s="12"/>
      <c r="BR632" s="12"/>
      <c r="BS632" s="12"/>
      <c r="BT632" s="12"/>
      <c r="BU632" s="12"/>
      <c r="BV632" s="12"/>
      <c r="BW632" s="12"/>
      <c r="BX632" s="12"/>
      <c r="BY632" s="12"/>
      <c r="BZ632" s="12"/>
      <c r="CA632" s="12"/>
      <c r="CB632" s="12"/>
      <c r="CC632" s="12"/>
      <c r="CD632" s="12"/>
      <c r="CE632" s="12"/>
    </row>
    <row r="633" spans="1:83" ht="14.2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12"/>
      <c r="AX633" s="12"/>
      <c r="AY633" s="12"/>
      <c r="AZ633" s="12"/>
      <c r="BA633" s="12"/>
      <c r="BB633" s="12"/>
      <c r="BC633" s="12"/>
      <c r="BD633" s="12"/>
      <c r="BE633" s="12"/>
      <c r="BF633" s="12"/>
      <c r="BG633" s="12"/>
      <c r="BH633" s="12"/>
      <c r="BI633" s="12"/>
      <c r="BJ633" s="12"/>
      <c r="BK633" s="12"/>
      <c r="BL633" s="12"/>
      <c r="BM633" s="12"/>
      <c r="BN633" s="12"/>
      <c r="BO633" s="12"/>
      <c r="BP633" s="12"/>
      <c r="BQ633" s="12"/>
      <c r="BR633" s="12"/>
      <c r="BS633" s="12"/>
      <c r="BT633" s="12"/>
      <c r="BU633" s="12"/>
      <c r="BV633" s="12"/>
      <c r="BW633" s="12"/>
      <c r="BX633" s="12"/>
      <c r="BY633" s="12"/>
      <c r="BZ633" s="12"/>
      <c r="CA633" s="12"/>
      <c r="CB633" s="12"/>
      <c r="CC633" s="12"/>
      <c r="CD633" s="12"/>
      <c r="CE633" s="12"/>
    </row>
    <row r="634" spans="1:83" ht="14.2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12"/>
      <c r="AX634" s="12"/>
      <c r="AY634" s="12"/>
      <c r="AZ634" s="12"/>
      <c r="BA634" s="12"/>
      <c r="BB634" s="12"/>
      <c r="BC634" s="12"/>
      <c r="BD634" s="12"/>
      <c r="BE634" s="12"/>
      <c r="BF634" s="12"/>
      <c r="BG634" s="12"/>
      <c r="BH634" s="12"/>
      <c r="BI634" s="12"/>
      <c r="BJ634" s="12"/>
      <c r="BK634" s="12"/>
      <c r="BL634" s="12"/>
      <c r="BM634" s="12"/>
      <c r="BN634" s="12"/>
      <c r="BO634" s="12"/>
      <c r="BP634" s="12"/>
      <c r="BQ634" s="12"/>
      <c r="BR634" s="12"/>
      <c r="BS634" s="12"/>
      <c r="BT634" s="12"/>
      <c r="BU634" s="12"/>
      <c r="BV634" s="12"/>
      <c r="BW634" s="12"/>
      <c r="BX634" s="12"/>
      <c r="BY634" s="12"/>
      <c r="BZ634" s="12"/>
      <c r="CA634" s="12"/>
      <c r="CB634" s="12"/>
      <c r="CC634" s="12"/>
      <c r="CD634" s="12"/>
      <c r="CE634" s="12"/>
    </row>
    <row r="635" spans="1:83" ht="14.2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  <c r="AV635" s="12"/>
      <c r="AW635" s="12"/>
      <c r="AX635" s="12"/>
      <c r="AY635" s="12"/>
      <c r="AZ635" s="12"/>
      <c r="BA635" s="12"/>
      <c r="BB635" s="12"/>
      <c r="BC635" s="12"/>
      <c r="BD635" s="12"/>
      <c r="BE635" s="12"/>
      <c r="BF635" s="12"/>
      <c r="BG635" s="12"/>
      <c r="BH635" s="12"/>
      <c r="BI635" s="12"/>
      <c r="BJ635" s="12"/>
      <c r="BK635" s="12"/>
      <c r="BL635" s="12"/>
      <c r="BM635" s="12"/>
      <c r="BN635" s="12"/>
      <c r="BO635" s="12"/>
      <c r="BP635" s="12"/>
      <c r="BQ635" s="12"/>
      <c r="BR635" s="12"/>
      <c r="BS635" s="12"/>
      <c r="BT635" s="12"/>
      <c r="BU635" s="12"/>
      <c r="BV635" s="12"/>
      <c r="BW635" s="12"/>
      <c r="BX635" s="12"/>
      <c r="BY635" s="12"/>
      <c r="BZ635" s="12"/>
      <c r="CA635" s="12"/>
      <c r="CB635" s="12"/>
      <c r="CC635" s="12"/>
      <c r="CD635" s="12"/>
      <c r="CE635" s="12"/>
    </row>
    <row r="636" spans="1:83" ht="14.2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  <c r="AT636" s="12"/>
      <c r="AU636" s="12"/>
      <c r="AV636" s="12"/>
      <c r="AW636" s="12"/>
      <c r="AX636" s="12"/>
      <c r="AY636" s="12"/>
      <c r="AZ636" s="12"/>
      <c r="BA636" s="12"/>
      <c r="BB636" s="12"/>
      <c r="BC636" s="12"/>
      <c r="BD636" s="12"/>
      <c r="BE636" s="12"/>
      <c r="BF636" s="12"/>
      <c r="BG636" s="12"/>
      <c r="BH636" s="12"/>
      <c r="BI636" s="12"/>
      <c r="BJ636" s="12"/>
      <c r="BK636" s="12"/>
      <c r="BL636" s="12"/>
      <c r="BM636" s="12"/>
      <c r="BN636" s="12"/>
      <c r="BO636" s="12"/>
      <c r="BP636" s="12"/>
      <c r="BQ636" s="12"/>
      <c r="BR636" s="12"/>
      <c r="BS636" s="12"/>
      <c r="BT636" s="12"/>
      <c r="BU636" s="12"/>
      <c r="BV636" s="12"/>
      <c r="BW636" s="12"/>
      <c r="BX636" s="12"/>
      <c r="BY636" s="12"/>
      <c r="BZ636" s="12"/>
      <c r="CA636" s="12"/>
      <c r="CB636" s="12"/>
      <c r="CC636" s="12"/>
      <c r="CD636" s="12"/>
      <c r="CE636" s="12"/>
    </row>
    <row r="637" spans="1:83" ht="14.2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  <c r="AY637" s="12"/>
      <c r="AZ637" s="12"/>
      <c r="BA637" s="12"/>
      <c r="BB637" s="12"/>
      <c r="BC637" s="12"/>
      <c r="BD637" s="12"/>
      <c r="BE637" s="12"/>
      <c r="BF637" s="12"/>
      <c r="BG637" s="12"/>
      <c r="BH637" s="12"/>
      <c r="BI637" s="12"/>
      <c r="BJ637" s="12"/>
      <c r="BK637" s="12"/>
      <c r="BL637" s="12"/>
      <c r="BM637" s="12"/>
      <c r="BN637" s="12"/>
      <c r="BO637" s="12"/>
      <c r="BP637" s="12"/>
      <c r="BQ637" s="12"/>
      <c r="BR637" s="12"/>
      <c r="BS637" s="12"/>
      <c r="BT637" s="12"/>
      <c r="BU637" s="12"/>
      <c r="BV637" s="12"/>
      <c r="BW637" s="12"/>
      <c r="BX637" s="12"/>
      <c r="BY637" s="12"/>
      <c r="BZ637" s="12"/>
      <c r="CA637" s="12"/>
      <c r="CB637" s="12"/>
      <c r="CC637" s="12"/>
      <c r="CD637" s="12"/>
      <c r="CE637" s="12"/>
    </row>
    <row r="638" spans="1:83" ht="14.2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12"/>
      <c r="AX638" s="12"/>
      <c r="AY638" s="12"/>
      <c r="AZ638" s="12"/>
      <c r="BA638" s="12"/>
      <c r="BB638" s="12"/>
      <c r="BC638" s="12"/>
      <c r="BD638" s="12"/>
      <c r="BE638" s="12"/>
      <c r="BF638" s="12"/>
      <c r="BG638" s="12"/>
      <c r="BH638" s="12"/>
      <c r="BI638" s="12"/>
      <c r="BJ638" s="12"/>
      <c r="BK638" s="12"/>
      <c r="BL638" s="12"/>
      <c r="BM638" s="12"/>
      <c r="BN638" s="12"/>
      <c r="BO638" s="12"/>
      <c r="BP638" s="12"/>
      <c r="BQ638" s="12"/>
      <c r="BR638" s="12"/>
      <c r="BS638" s="12"/>
      <c r="BT638" s="12"/>
      <c r="BU638" s="12"/>
      <c r="BV638" s="12"/>
      <c r="BW638" s="12"/>
      <c r="BX638" s="12"/>
      <c r="BY638" s="12"/>
      <c r="BZ638" s="12"/>
      <c r="CA638" s="12"/>
      <c r="CB638" s="12"/>
      <c r="CC638" s="12"/>
      <c r="CD638" s="12"/>
      <c r="CE638" s="12"/>
    </row>
    <row r="639" spans="1:83" ht="14.2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12"/>
      <c r="AX639" s="12"/>
      <c r="AY639" s="12"/>
      <c r="AZ639" s="12"/>
      <c r="BA639" s="12"/>
      <c r="BB639" s="12"/>
      <c r="BC639" s="12"/>
      <c r="BD639" s="12"/>
      <c r="BE639" s="12"/>
      <c r="BF639" s="12"/>
      <c r="BG639" s="12"/>
      <c r="BH639" s="12"/>
      <c r="BI639" s="12"/>
      <c r="BJ639" s="12"/>
      <c r="BK639" s="12"/>
      <c r="BL639" s="12"/>
      <c r="BM639" s="12"/>
      <c r="BN639" s="12"/>
      <c r="BO639" s="12"/>
      <c r="BP639" s="12"/>
      <c r="BQ639" s="12"/>
      <c r="BR639" s="12"/>
      <c r="BS639" s="12"/>
      <c r="BT639" s="12"/>
      <c r="BU639" s="12"/>
      <c r="BV639" s="12"/>
      <c r="BW639" s="12"/>
      <c r="BX639" s="12"/>
      <c r="BY639" s="12"/>
      <c r="BZ639" s="12"/>
      <c r="CA639" s="12"/>
      <c r="CB639" s="12"/>
      <c r="CC639" s="12"/>
      <c r="CD639" s="12"/>
      <c r="CE639" s="12"/>
    </row>
    <row r="640" spans="1:83" ht="14.2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12"/>
      <c r="AX640" s="12"/>
      <c r="AY640" s="12"/>
      <c r="AZ640" s="12"/>
      <c r="BA640" s="12"/>
      <c r="BB640" s="12"/>
      <c r="BC640" s="12"/>
      <c r="BD640" s="12"/>
      <c r="BE640" s="12"/>
      <c r="BF640" s="12"/>
      <c r="BG640" s="12"/>
      <c r="BH640" s="12"/>
      <c r="BI640" s="12"/>
      <c r="BJ640" s="12"/>
      <c r="BK640" s="12"/>
      <c r="BL640" s="12"/>
      <c r="BM640" s="12"/>
      <c r="BN640" s="12"/>
      <c r="BO640" s="12"/>
      <c r="BP640" s="12"/>
      <c r="BQ640" s="12"/>
      <c r="BR640" s="12"/>
      <c r="BS640" s="12"/>
      <c r="BT640" s="12"/>
      <c r="BU640" s="12"/>
      <c r="BV640" s="12"/>
      <c r="BW640" s="12"/>
      <c r="BX640" s="12"/>
      <c r="BY640" s="12"/>
      <c r="BZ640" s="12"/>
      <c r="CA640" s="12"/>
      <c r="CB640" s="12"/>
      <c r="CC640" s="12"/>
      <c r="CD640" s="12"/>
      <c r="CE640" s="12"/>
    </row>
    <row r="641" spans="1:83" ht="14.2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  <c r="AV641" s="12"/>
      <c r="AW641" s="12"/>
      <c r="AX641" s="12"/>
      <c r="AY641" s="12"/>
      <c r="AZ641" s="12"/>
      <c r="BA641" s="12"/>
      <c r="BB641" s="12"/>
      <c r="BC641" s="12"/>
      <c r="BD641" s="12"/>
      <c r="BE641" s="12"/>
      <c r="BF641" s="12"/>
      <c r="BG641" s="12"/>
      <c r="BH641" s="12"/>
      <c r="BI641" s="12"/>
      <c r="BJ641" s="12"/>
      <c r="BK641" s="12"/>
      <c r="BL641" s="12"/>
      <c r="BM641" s="12"/>
      <c r="BN641" s="12"/>
      <c r="BO641" s="12"/>
      <c r="BP641" s="12"/>
      <c r="BQ641" s="12"/>
      <c r="BR641" s="12"/>
      <c r="BS641" s="12"/>
      <c r="BT641" s="12"/>
      <c r="BU641" s="12"/>
      <c r="BV641" s="12"/>
      <c r="BW641" s="12"/>
      <c r="BX641" s="12"/>
      <c r="BY641" s="12"/>
      <c r="BZ641" s="12"/>
      <c r="CA641" s="12"/>
      <c r="CB641" s="12"/>
      <c r="CC641" s="12"/>
      <c r="CD641" s="12"/>
      <c r="CE641" s="12"/>
    </row>
    <row r="642" spans="1:83" ht="14.2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12"/>
      <c r="AX642" s="12"/>
      <c r="AY642" s="12"/>
      <c r="AZ642" s="12"/>
      <c r="BA642" s="12"/>
      <c r="BB642" s="12"/>
      <c r="BC642" s="12"/>
      <c r="BD642" s="12"/>
      <c r="BE642" s="12"/>
      <c r="BF642" s="12"/>
      <c r="BG642" s="12"/>
      <c r="BH642" s="12"/>
      <c r="BI642" s="12"/>
      <c r="BJ642" s="12"/>
      <c r="BK642" s="12"/>
      <c r="BL642" s="12"/>
      <c r="BM642" s="12"/>
      <c r="BN642" s="12"/>
      <c r="BO642" s="12"/>
      <c r="BP642" s="12"/>
      <c r="BQ642" s="12"/>
      <c r="BR642" s="12"/>
      <c r="BS642" s="12"/>
      <c r="BT642" s="12"/>
      <c r="BU642" s="12"/>
      <c r="BV642" s="12"/>
      <c r="BW642" s="12"/>
      <c r="BX642" s="12"/>
      <c r="BY642" s="12"/>
      <c r="BZ642" s="12"/>
      <c r="CA642" s="12"/>
      <c r="CB642" s="12"/>
      <c r="CC642" s="12"/>
      <c r="CD642" s="12"/>
      <c r="CE642" s="12"/>
    </row>
    <row r="643" spans="1:83" ht="14.2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12"/>
      <c r="AX643" s="12"/>
      <c r="AY643" s="12"/>
      <c r="AZ643" s="12"/>
      <c r="BA643" s="12"/>
      <c r="BB643" s="12"/>
      <c r="BC643" s="12"/>
      <c r="BD643" s="12"/>
      <c r="BE643" s="12"/>
      <c r="BF643" s="12"/>
      <c r="BG643" s="12"/>
      <c r="BH643" s="12"/>
      <c r="BI643" s="12"/>
      <c r="BJ643" s="12"/>
      <c r="BK643" s="12"/>
      <c r="BL643" s="12"/>
      <c r="BM643" s="12"/>
      <c r="BN643" s="12"/>
      <c r="BO643" s="12"/>
      <c r="BP643" s="12"/>
      <c r="BQ643" s="12"/>
      <c r="BR643" s="12"/>
      <c r="BS643" s="12"/>
      <c r="BT643" s="12"/>
      <c r="BU643" s="12"/>
      <c r="BV643" s="12"/>
      <c r="BW643" s="12"/>
      <c r="BX643" s="12"/>
      <c r="BY643" s="12"/>
      <c r="BZ643" s="12"/>
      <c r="CA643" s="12"/>
      <c r="CB643" s="12"/>
      <c r="CC643" s="12"/>
      <c r="CD643" s="12"/>
      <c r="CE643" s="12"/>
    </row>
    <row r="644" spans="1:83" ht="14.2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  <c r="AY644" s="12"/>
      <c r="AZ644" s="12"/>
      <c r="BA644" s="12"/>
      <c r="BB644" s="12"/>
      <c r="BC644" s="12"/>
      <c r="BD644" s="12"/>
      <c r="BE644" s="12"/>
      <c r="BF644" s="12"/>
      <c r="BG644" s="12"/>
      <c r="BH644" s="12"/>
      <c r="BI644" s="12"/>
      <c r="BJ644" s="12"/>
      <c r="BK644" s="12"/>
      <c r="BL644" s="12"/>
      <c r="BM644" s="12"/>
      <c r="BN644" s="12"/>
      <c r="BO644" s="12"/>
      <c r="BP644" s="12"/>
      <c r="BQ644" s="12"/>
      <c r="BR644" s="12"/>
      <c r="BS644" s="12"/>
      <c r="BT644" s="12"/>
      <c r="BU644" s="12"/>
      <c r="BV644" s="12"/>
      <c r="BW644" s="12"/>
      <c r="BX644" s="12"/>
      <c r="BY644" s="12"/>
      <c r="BZ644" s="12"/>
      <c r="CA644" s="12"/>
      <c r="CB644" s="12"/>
      <c r="CC644" s="12"/>
      <c r="CD644" s="12"/>
      <c r="CE644" s="12"/>
    </row>
    <row r="645" spans="1:83" ht="14.2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  <c r="AQ645" s="12"/>
      <c r="AR645" s="12"/>
      <c r="AS645" s="12"/>
      <c r="AT645" s="12"/>
      <c r="AU645" s="12"/>
      <c r="AV645" s="12"/>
      <c r="AW645" s="12"/>
      <c r="AX645" s="12"/>
      <c r="AY645" s="12"/>
      <c r="AZ645" s="12"/>
      <c r="BA645" s="12"/>
      <c r="BB645" s="12"/>
      <c r="BC645" s="12"/>
      <c r="BD645" s="12"/>
      <c r="BE645" s="12"/>
      <c r="BF645" s="12"/>
      <c r="BG645" s="12"/>
      <c r="BH645" s="12"/>
      <c r="BI645" s="12"/>
      <c r="BJ645" s="12"/>
      <c r="BK645" s="12"/>
      <c r="BL645" s="12"/>
      <c r="BM645" s="12"/>
      <c r="BN645" s="12"/>
      <c r="BO645" s="12"/>
      <c r="BP645" s="12"/>
      <c r="BQ645" s="12"/>
      <c r="BR645" s="12"/>
      <c r="BS645" s="12"/>
      <c r="BT645" s="12"/>
      <c r="BU645" s="12"/>
      <c r="BV645" s="12"/>
      <c r="BW645" s="12"/>
      <c r="BX645" s="12"/>
      <c r="BY645" s="12"/>
      <c r="BZ645" s="12"/>
      <c r="CA645" s="12"/>
      <c r="CB645" s="12"/>
      <c r="CC645" s="12"/>
      <c r="CD645" s="12"/>
      <c r="CE645" s="12"/>
    </row>
    <row r="646" spans="1:83" ht="14.2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12"/>
      <c r="AX646" s="12"/>
      <c r="AY646" s="12"/>
      <c r="AZ646" s="12"/>
      <c r="BA646" s="12"/>
      <c r="BB646" s="12"/>
      <c r="BC646" s="12"/>
      <c r="BD646" s="12"/>
      <c r="BE646" s="12"/>
      <c r="BF646" s="12"/>
      <c r="BG646" s="12"/>
      <c r="BH646" s="12"/>
      <c r="BI646" s="12"/>
      <c r="BJ646" s="12"/>
      <c r="BK646" s="12"/>
      <c r="BL646" s="12"/>
      <c r="BM646" s="12"/>
      <c r="BN646" s="12"/>
      <c r="BO646" s="12"/>
      <c r="BP646" s="12"/>
      <c r="BQ646" s="12"/>
      <c r="BR646" s="12"/>
      <c r="BS646" s="12"/>
      <c r="BT646" s="12"/>
      <c r="BU646" s="12"/>
      <c r="BV646" s="12"/>
      <c r="BW646" s="12"/>
      <c r="BX646" s="12"/>
      <c r="BY646" s="12"/>
      <c r="BZ646" s="12"/>
      <c r="CA646" s="12"/>
      <c r="CB646" s="12"/>
      <c r="CC646" s="12"/>
      <c r="CD646" s="12"/>
      <c r="CE646" s="12"/>
    </row>
    <row r="647" spans="1:83" ht="14.2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  <c r="AY647" s="12"/>
      <c r="AZ647" s="12"/>
      <c r="BA647" s="12"/>
      <c r="BB647" s="12"/>
      <c r="BC647" s="12"/>
      <c r="BD647" s="12"/>
      <c r="BE647" s="12"/>
      <c r="BF647" s="12"/>
      <c r="BG647" s="12"/>
      <c r="BH647" s="12"/>
      <c r="BI647" s="12"/>
      <c r="BJ647" s="12"/>
      <c r="BK647" s="12"/>
      <c r="BL647" s="12"/>
      <c r="BM647" s="12"/>
      <c r="BN647" s="12"/>
      <c r="BO647" s="12"/>
      <c r="BP647" s="12"/>
      <c r="BQ647" s="12"/>
      <c r="BR647" s="12"/>
      <c r="BS647" s="12"/>
      <c r="BT647" s="12"/>
      <c r="BU647" s="12"/>
      <c r="BV647" s="12"/>
      <c r="BW647" s="12"/>
      <c r="BX647" s="12"/>
      <c r="BY647" s="12"/>
      <c r="BZ647" s="12"/>
      <c r="CA647" s="12"/>
      <c r="CB647" s="12"/>
      <c r="CC647" s="12"/>
      <c r="CD647" s="12"/>
      <c r="CE647" s="12"/>
    </row>
    <row r="648" spans="1:83" ht="14.2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12"/>
      <c r="AX648" s="12"/>
      <c r="AY648" s="12"/>
      <c r="AZ648" s="12"/>
      <c r="BA648" s="12"/>
      <c r="BB648" s="12"/>
      <c r="BC648" s="12"/>
      <c r="BD648" s="12"/>
      <c r="BE648" s="12"/>
      <c r="BF648" s="12"/>
      <c r="BG648" s="12"/>
      <c r="BH648" s="12"/>
      <c r="BI648" s="12"/>
      <c r="BJ648" s="12"/>
      <c r="BK648" s="12"/>
      <c r="BL648" s="12"/>
      <c r="BM648" s="12"/>
      <c r="BN648" s="12"/>
      <c r="BO648" s="12"/>
      <c r="BP648" s="12"/>
      <c r="BQ648" s="12"/>
      <c r="BR648" s="12"/>
      <c r="BS648" s="12"/>
      <c r="BT648" s="12"/>
      <c r="BU648" s="12"/>
      <c r="BV648" s="12"/>
      <c r="BW648" s="12"/>
      <c r="BX648" s="12"/>
      <c r="BY648" s="12"/>
      <c r="BZ648" s="12"/>
      <c r="CA648" s="12"/>
      <c r="CB648" s="12"/>
      <c r="CC648" s="12"/>
      <c r="CD648" s="12"/>
      <c r="CE648" s="12"/>
    </row>
    <row r="649" spans="1:83" ht="14.2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12"/>
      <c r="AX649" s="12"/>
      <c r="AY649" s="12"/>
      <c r="AZ649" s="12"/>
      <c r="BA649" s="12"/>
      <c r="BB649" s="12"/>
      <c r="BC649" s="12"/>
      <c r="BD649" s="12"/>
      <c r="BE649" s="12"/>
      <c r="BF649" s="12"/>
      <c r="BG649" s="12"/>
      <c r="BH649" s="12"/>
      <c r="BI649" s="12"/>
      <c r="BJ649" s="12"/>
      <c r="BK649" s="12"/>
      <c r="BL649" s="12"/>
      <c r="BM649" s="12"/>
      <c r="BN649" s="12"/>
      <c r="BO649" s="12"/>
      <c r="BP649" s="12"/>
      <c r="BQ649" s="12"/>
      <c r="BR649" s="12"/>
      <c r="BS649" s="12"/>
      <c r="BT649" s="12"/>
      <c r="BU649" s="12"/>
      <c r="BV649" s="12"/>
      <c r="BW649" s="12"/>
      <c r="BX649" s="12"/>
      <c r="BY649" s="12"/>
      <c r="BZ649" s="12"/>
      <c r="CA649" s="12"/>
      <c r="CB649" s="12"/>
      <c r="CC649" s="12"/>
      <c r="CD649" s="12"/>
      <c r="CE649" s="12"/>
    </row>
    <row r="650" spans="1:83" ht="14.2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12"/>
      <c r="AS650" s="12"/>
      <c r="AT650" s="12"/>
      <c r="AU650" s="12"/>
      <c r="AV650" s="12"/>
      <c r="AW650" s="12"/>
      <c r="AX650" s="12"/>
      <c r="AY650" s="12"/>
      <c r="AZ650" s="12"/>
      <c r="BA650" s="12"/>
      <c r="BB650" s="12"/>
      <c r="BC650" s="12"/>
      <c r="BD650" s="12"/>
      <c r="BE650" s="12"/>
      <c r="BF650" s="12"/>
      <c r="BG650" s="12"/>
      <c r="BH650" s="12"/>
      <c r="BI650" s="12"/>
      <c r="BJ650" s="12"/>
      <c r="BK650" s="12"/>
      <c r="BL650" s="12"/>
      <c r="BM650" s="12"/>
      <c r="BN650" s="12"/>
      <c r="BO650" s="12"/>
      <c r="BP650" s="12"/>
      <c r="BQ650" s="12"/>
      <c r="BR650" s="12"/>
      <c r="BS650" s="12"/>
      <c r="BT650" s="12"/>
      <c r="BU650" s="12"/>
      <c r="BV650" s="12"/>
      <c r="BW650" s="12"/>
      <c r="BX650" s="12"/>
      <c r="BY650" s="12"/>
      <c r="BZ650" s="12"/>
      <c r="CA650" s="12"/>
      <c r="CB650" s="12"/>
      <c r="CC650" s="12"/>
      <c r="CD650" s="12"/>
      <c r="CE650" s="12"/>
    </row>
    <row r="651" spans="1:83" ht="14.2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  <c r="AV651" s="12"/>
      <c r="AW651" s="12"/>
      <c r="AX651" s="12"/>
      <c r="AY651" s="12"/>
      <c r="AZ651" s="12"/>
      <c r="BA651" s="12"/>
      <c r="BB651" s="12"/>
      <c r="BC651" s="12"/>
      <c r="BD651" s="12"/>
      <c r="BE651" s="12"/>
      <c r="BF651" s="12"/>
      <c r="BG651" s="12"/>
      <c r="BH651" s="12"/>
      <c r="BI651" s="12"/>
      <c r="BJ651" s="12"/>
      <c r="BK651" s="12"/>
      <c r="BL651" s="12"/>
      <c r="BM651" s="12"/>
      <c r="BN651" s="12"/>
      <c r="BO651" s="12"/>
      <c r="BP651" s="12"/>
      <c r="BQ651" s="12"/>
      <c r="BR651" s="12"/>
      <c r="BS651" s="12"/>
      <c r="BT651" s="12"/>
      <c r="BU651" s="12"/>
      <c r="BV651" s="12"/>
      <c r="BW651" s="12"/>
      <c r="BX651" s="12"/>
      <c r="BY651" s="12"/>
      <c r="BZ651" s="12"/>
      <c r="CA651" s="12"/>
      <c r="CB651" s="12"/>
      <c r="CC651" s="12"/>
      <c r="CD651" s="12"/>
      <c r="CE651" s="12"/>
    </row>
    <row r="652" spans="1:83" ht="14.2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  <c r="AQ652" s="12"/>
      <c r="AR652" s="12"/>
      <c r="AS652" s="12"/>
      <c r="AT652" s="12"/>
      <c r="AU652" s="12"/>
      <c r="AV652" s="12"/>
      <c r="AW652" s="12"/>
      <c r="AX652" s="12"/>
      <c r="AY652" s="12"/>
      <c r="AZ652" s="12"/>
      <c r="BA652" s="12"/>
      <c r="BB652" s="12"/>
      <c r="BC652" s="12"/>
      <c r="BD652" s="12"/>
      <c r="BE652" s="12"/>
      <c r="BF652" s="12"/>
      <c r="BG652" s="12"/>
      <c r="BH652" s="12"/>
      <c r="BI652" s="12"/>
      <c r="BJ652" s="12"/>
      <c r="BK652" s="12"/>
      <c r="BL652" s="12"/>
      <c r="BM652" s="12"/>
      <c r="BN652" s="12"/>
      <c r="BO652" s="12"/>
      <c r="BP652" s="12"/>
      <c r="BQ652" s="12"/>
      <c r="BR652" s="12"/>
      <c r="BS652" s="12"/>
      <c r="BT652" s="12"/>
      <c r="BU652" s="12"/>
      <c r="BV652" s="12"/>
      <c r="BW652" s="12"/>
      <c r="BX652" s="12"/>
      <c r="BY652" s="12"/>
      <c r="BZ652" s="12"/>
      <c r="CA652" s="12"/>
      <c r="CB652" s="12"/>
      <c r="CC652" s="12"/>
      <c r="CD652" s="12"/>
      <c r="CE652" s="12"/>
    </row>
    <row r="653" spans="1:83" ht="14.2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12"/>
      <c r="AX653" s="12"/>
      <c r="AY653" s="12"/>
      <c r="AZ653" s="12"/>
      <c r="BA653" s="12"/>
      <c r="BB653" s="12"/>
      <c r="BC653" s="12"/>
      <c r="BD653" s="12"/>
      <c r="BE653" s="12"/>
      <c r="BF653" s="12"/>
      <c r="BG653" s="12"/>
      <c r="BH653" s="12"/>
      <c r="BI653" s="12"/>
      <c r="BJ653" s="12"/>
      <c r="BK653" s="12"/>
      <c r="BL653" s="12"/>
      <c r="BM653" s="12"/>
      <c r="BN653" s="12"/>
      <c r="BO653" s="12"/>
      <c r="BP653" s="12"/>
      <c r="BQ653" s="12"/>
      <c r="BR653" s="12"/>
      <c r="BS653" s="12"/>
      <c r="BT653" s="12"/>
      <c r="BU653" s="12"/>
      <c r="BV653" s="12"/>
      <c r="BW653" s="12"/>
      <c r="BX653" s="12"/>
      <c r="BY653" s="12"/>
      <c r="BZ653" s="12"/>
      <c r="CA653" s="12"/>
      <c r="CB653" s="12"/>
      <c r="CC653" s="12"/>
      <c r="CD653" s="12"/>
      <c r="CE653" s="12"/>
    </row>
    <row r="654" spans="1:83" ht="14.2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  <c r="AV654" s="12"/>
      <c r="AW654" s="12"/>
      <c r="AX654" s="12"/>
      <c r="AY654" s="12"/>
      <c r="AZ654" s="12"/>
      <c r="BA654" s="12"/>
      <c r="BB654" s="12"/>
      <c r="BC654" s="12"/>
      <c r="BD654" s="12"/>
      <c r="BE654" s="12"/>
      <c r="BF654" s="12"/>
      <c r="BG654" s="12"/>
      <c r="BH654" s="12"/>
      <c r="BI654" s="12"/>
      <c r="BJ654" s="12"/>
      <c r="BK654" s="12"/>
      <c r="BL654" s="12"/>
      <c r="BM654" s="12"/>
      <c r="BN654" s="12"/>
      <c r="BO654" s="12"/>
      <c r="BP654" s="12"/>
      <c r="BQ654" s="12"/>
      <c r="BR654" s="12"/>
      <c r="BS654" s="12"/>
      <c r="BT654" s="12"/>
      <c r="BU654" s="12"/>
      <c r="BV654" s="12"/>
      <c r="BW654" s="12"/>
      <c r="BX654" s="12"/>
      <c r="BY654" s="12"/>
      <c r="BZ654" s="12"/>
      <c r="CA654" s="12"/>
      <c r="CB654" s="12"/>
      <c r="CC654" s="12"/>
      <c r="CD654" s="12"/>
      <c r="CE654" s="12"/>
    </row>
    <row r="655" spans="1:83" ht="14.2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  <c r="AV655" s="12"/>
      <c r="AW655" s="12"/>
      <c r="AX655" s="12"/>
      <c r="AY655" s="12"/>
      <c r="AZ655" s="12"/>
      <c r="BA655" s="12"/>
      <c r="BB655" s="12"/>
      <c r="BC655" s="12"/>
      <c r="BD655" s="12"/>
      <c r="BE655" s="12"/>
      <c r="BF655" s="12"/>
      <c r="BG655" s="12"/>
      <c r="BH655" s="12"/>
      <c r="BI655" s="12"/>
      <c r="BJ655" s="12"/>
      <c r="BK655" s="12"/>
      <c r="BL655" s="12"/>
      <c r="BM655" s="12"/>
      <c r="BN655" s="12"/>
      <c r="BO655" s="12"/>
      <c r="BP655" s="12"/>
      <c r="BQ655" s="12"/>
      <c r="BR655" s="12"/>
      <c r="BS655" s="12"/>
      <c r="BT655" s="12"/>
      <c r="BU655" s="12"/>
      <c r="BV655" s="12"/>
      <c r="BW655" s="12"/>
      <c r="BX655" s="12"/>
      <c r="BY655" s="12"/>
      <c r="BZ655" s="12"/>
      <c r="CA655" s="12"/>
      <c r="CB655" s="12"/>
      <c r="CC655" s="12"/>
      <c r="CD655" s="12"/>
      <c r="CE655" s="12"/>
    </row>
    <row r="656" spans="1:83" ht="14.2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12"/>
      <c r="AX656" s="12"/>
      <c r="AY656" s="12"/>
      <c r="AZ656" s="12"/>
      <c r="BA656" s="12"/>
      <c r="BB656" s="12"/>
      <c r="BC656" s="12"/>
      <c r="BD656" s="12"/>
      <c r="BE656" s="12"/>
      <c r="BF656" s="12"/>
      <c r="BG656" s="12"/>
      <c r="BH656" s="12"/>
      <c r="BI656" s="12"/>
      <c r="BJ656" s="12"/>
      <c r="BK656" s="12"/>
      <c r="BL656" s="12"/>
      <c r="BM656" s="12"/>
      <c r="BN656" s="12"/>
      <c r="BO656" s="12"/>
      <c r="BP656" s="12"/>
      <c r="BQ656" s="12"/>
      <c r="BR656" s="12"/>
      <c r="BS656" s="12"/>
      <c r="BT656" s="12"/>
      <c r="BU656" s="12"/>
      <c r="BV656" s="12"/>
      <c r="BW656" s="12"/>
      <c r="BX656" s="12"/>
      <c r="BY656" s="12"/>
      <c r="BZ656" s="12"/>
      <c r="CA656" s="12"/>
      <c r="CB656" s="12"/>
      <c r="CC656" s="12"/>
      <c r="CD656" s="12"/>
      <c r="CE656" s="12"/>
    </row>
    <row r="657" spans="1:83" ht="14.2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12"/>
      <c r="AX657" s="12"/>
      <c r="AY657" s="12"/>
      <c r="AZ657" s="12"/>
      <c r="BA657" s="12"/>
      <c r="BB657" s="12"/>
      <c r="BC657" s="12"/>
      <c r="BD657" s="12"/>
      <c r="BE657" s="12"/>
      <c r="BF657" s="12"/>
      <c r="BG657" s="12"/>
      <c r="BH657" s="12"/>
      <c r="BI657" s="12"/>
      <c r="BJ657" s="12"/>
      <c r="BK657" s="12"/>
      <c r="BL657" s="12"/>
      <c r="BM657" s="12"/>
      <c r="BN657" s="12"/>
      <c r="BO657" s="12"/>
      <c r="BP657" s="12"/>
      <c r="BQ657" s="12"/>
      <c r="BR657" s="12"/>
      <c r="BS657" s="12"/>
      <c r="BT657" s="12"/>
      <c r="BU657" s="12"/>
      <c r="BV657" s="12"/>
      <c r="BW657" s="12"/>
      <c r="BX657" s="12"/>
      <c r="BY657" s="12"/>
      <c r="BZ657" s="12"/>
      <c r="CA657" s="12"/>
      <c r="CB657" s="12"/>
      <c r="CC657" s="12"/>
      <c r="CD657" s="12"/>
      <c r="CE657" s="12"/>
    </row>
    <row r="658" spans="1:83" ht="14.2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  <c r="AV658" s="12"/>
      <c r="AW658" s="12"/>
      <c r="AX658" s="12"/>
      <c r="AY658" s="12"/>
      <c r="AZ658" s="12"/>
      <c r="BA658" s="12"/>
      <c r="BB658" s="12"/>
      <c r="BC658" s="12"/>
      <c r="BD658" s="12"/>
      <c r="BE658" s="12"/>
      <c r="BF658" s="12"/>
      <c r="BG658" s="12"/>
      <c r="BH658" s="12"/>
      <c r="BI658" s="12"/>
      <c r="BJ658" s="12"/>
      <c r="BK658" s="12"/>
      <c r="BL658" s="12"/>
      <c r="BM658" s="12"/>
      <c r="BN658" s="12"/>
      <c r="BO658" s="12"/>
      <c r="BP658" s="12"/>
      <c r="BQ658" s="12"/>
      <c r="BR658" s="12"/>
      <c r="BS658" s="12"/>
      <c r="BT658" s="12"/>
      <c r="BU658" s="12"/>
      <c r="BV658" s="12"/>
      <c r="BW658" s="12"/>
      <c r="BX658" s="12"/>
      <c r="BY658" s="12"/>
      <c r="BZ658" s="12"/>
      <c r="CA658" s="12"/>
      <c r="CB658" s="12"/>
      <c r="CC658" s="12"/>
      <c r="CD658" s="12"/>
      <c r="CE658" s="12"/>
    </row>
    <row r="659" spans="1:83" ht="14.2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  <c r="AQ659" s="12"/>
      <c r="AR659" s="12"/>
      <c r="AS659" s="12"/>
      <c r="AT659" s="12"/>
      <c r="AU659" s="12"/>
      <c r="AV659" s="12"/>
      <c r="AW659" s="12"/>
      <c r="AX659" s="12"/>
      <c r="AY659" s="12"/>
      <c r="AZ659" s="12"/>
      <c r="BA659" s="12"/>
      <c r="BB659" s="12"/>
      <c r="BC659" s="12"/>
      <c r="BD659" s="12"/>
      <c r="BE659" s="12"/>
      <c r="BF659" s="12"/>
      <c r="BG659" s="12"/>
      <c r="BH659" s="12"/>
      <c r="BI659" s="12"/>
      <c r="BJ659" s="12"/>
      <c r="BK659" s="12"/>
      <c r="BL659" s="12"/>
      <c r="BM659" s="12"/>
      <c r="BN659" s="12"/>
      <c r="BO659" s="12"/>
      <c r="BP659" s="12"/>
      <c r="BQ659" s="12"/>
      <c r="BR659" s="12"/>
      <c r="BS659" s="12"/>
      <c r="BT659" s="12"/>
      <c r="BU659" s="12"/>
      <c r="BV659" s="12"/>
      <c r="BW659" s="12"/>
      <c r="BX659" s="12"/>
      <c r="BY659" s="12"/>
      <c r="BZ659" s="12"/>
      <c r="CA659" s="12"/>
      <c r="CB659" s="12"/>
      <c r="CC659" s="12"/>
      <c r="CD659" s="12"/>
      <c r="CE659" s="12"/>
    </row>
    <row r="660" spans="1:83" ht="14.2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  <c r="AQ660" s="12"/>
      <c r="AR660" s="12"/>
      <c r="AS660" s="12"/>
      <c r="AT660" s="12"/>
      <c r="AU660" s="12"/>
      <c r="AV660" s="12"/>
      <c r="AW660" s="12"/>
      <c r="AX660" s="12"/>
      <c r="AY660" s="12"/>
      <c r="AZ660" s="12"/>
      <c r="BA660" s="12"/>
      <c r="BB660" s="12"/>
      <c r="BC660" s="12"/>
      <c r="BD660" s="12"/>
      <c r="BE660" s="12"/>
      <c r="BF660" s="12"/>
      <c r="BG660" s="12"/>
      <c r="BH660" s="12"/>
      <c r="BI660" s="12"/>
      <c r="BJ660" s="12"/>
      <c r="BK660" s="12"/>
      <c r="BL660" s="12"/>
      <c r="BM660" s="12"/>
      <c r="BN660" s="12"/>
      <c r="BO660" s="12"/>
      <c r="BP660" s="12"/>
      <c r="BQ660" s="12"/>
      <c r="BR660" s="12"/>
      <c r="BS660" s="12"/>
      <c r="BT660" s="12"/>
      <c r="BU660" s="12"/>
      <c r="BV660" s="12"/>
      <c r="BW660" s="12"/>
      <c r="BX660" s="12"/>
      <c r="BY660" s="12"/>
      <c r="BZ660" s="12"/>
      <c r="CA660" s="12"/>
      <c r="CB660" s="12"/>
      <c r="CC660" s="12"/>
      <c r="CD660" s="12"/>
      <c r="CE660" s="12"/>
    </row>
    <row r="661" spans="1:83" ht="14.2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  <c r="AQ661" s="12"/>
      <c r="AR661" s="12"/>
      <c r="AS661" s="12"/>
      <c r="AT661" s="12"/>
      <c r="AU661" s="12"/>
      <c r="AV661" s="12"/>
      <c r="AW661" s="12"/>
      <c r="AX661" s="12"/>
      <c r="AY661" s="12"/>
      <c r="AZ661" s="12"/>
      <c r="BA661" s="12"/>
      <c r="BB661" s="12"/>
      <c r="BC661" s="12"/>
      <c r="BD661" s="12"/>
      <c r="BE661" s="12"/>
      <c r="BF661" s="12"/>
      <c r="BG661" s="12"/>
      <c r="BH661" s="12"/>
      <c r="BI661" s="12"/>
      <c r="BJ661" s="12"/>
      <c r="BK661" s="12"/>
      <c r="BL661" s="12"/>
      <c r="BM661" s="12"/>
      <c r="BN661" s="12"/>
      <c r="BO661" s="12"/>
      <c r="BP661" s="12"/>
      <c r="BQ661" s="12"/>
      <c r="BR661" s="12"/>
      <c r="BS661" s="12"/>
      <c r="BT661" s="12"/>
      <c r="BU661" s="12"/>
      <c r="BV661" s="12"/>
      <c r="BW661" s="12"/>
      <c r="BX661" s="12"/>
      <c r="BY661" s="12"/>
      <c r="BZ661" s="12"/>
      <c r="CA661" s="12"/>
      <c r="CB661" s="12"/>
      <c r="CC661" s="12"/>
      <c r="CD661" s="12"/>
      <c r="CE661" s="12"/>
    </row>
    <row r="662" spans="1:83" ht="14.2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  <c r="AQ662" s="12"/>
      <c r="AR662" s="12"/>
      <c r="AS662" s="12"/>
      <c r="AT662" s="12"/>
      <c r="AU662" s="12"/>
      <c r="AV662" s="12"/>
      <c r="AW662" s="12"/>
      <c r="AX662" s="12"/>
      <c r="AY662" s="12"/>
      <c r="AZ662" s="12"/>
      <c r="BA662" s="12"/>
      <c r="BB662" s="12"/>
      <c r="BC662" s="12"/>
      <c r="BD662" s="12"/>
      <c r="BE662" s="12"/>
      <c r="BF662" s="12"/>
      <c r="BG662" s="12"/>
      <c r="BH662" s="12"/>
      <c r="BI662" s="12"/>
      <c r="BJ662" s="12"/>
      <c r="BK662" s="12"/>
      <c r="BL662" s="12"/>
      <c r="BM662" s="12"/>
      <c r="BN662" s="12"/>
      <c r="BO662" s="12"/>
      <c r="BP662" s="12"/>
      <c r="BQ662" s="12"/>
      <c r="BR662" s="12"/>
      <c r="BS662" s="12"/>
      <c r="BT662" s="12"/>
      <c r="BU662" s="12"/>
      <c r="BV662" s="12"/>
      <c r="BW662" s="12"/>
      <c r="BX662" s="12"/>
      <c r="BY662" s="12"/>
      <c r="BZ662" s="12"/>
      <c r="CA662" s="12"/>
      <c r="CB662" s="12"/>
      <c r="CC662" s="12"/>
      <c r="CD662" s="12"/>
      <c r="CE662" s="12"/>
    </row>
    <row r="663" spans="1:83" ht="14.2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  <c r="AQ663" s="12"/>
      <c r="AR663" s="12"/>
      <c r="AS663" s="12"/>
      <c r="AT663" s="12"/>
      <c r="AU663" s="12"/>
      <c r="AV663" s="12"/>
      <c r="AW663" s="12"/>
      <c r="AX663" s="12"/>
      <c r="AY663" s="12"/>
      <c r="AZ663" s="12"/>
      <c r="BA663" s="12"/>
      <c r="BB663" s="12"/>
      <c r="BC663" s="12"/>
      <c r="BD663" s="12"/>
      <c r="BE663" s="12"/>
      <c r="BF663" s="12"/>
      <c r="BG663" s="12"/>
      <c r="BH663" s="12"/>
      <c r="BI663" s="12"/>
      <c r="BJ663" s="12"/>
      <c r="BK663" s="12"/>
      <c r="BL663" s="12"/>
      <c r="BM663" s="12"/>
      <c r="BN663" s="12"/>
      <c r="BO663" s="12"/>
      <c r="BP663" s="12"/>
      <c r="BQ663" s="12"/>
      <c r="BR663" s="12"/>
      <c r="BS663" s="12"/>
      <c r="BT663" s="12"/>
      <c r="BU663" s="12"/>
      <c r="BV663" s="12"/>
      <c r="BW663" s="12"/>
      <c r="BX663" s="12"/>
      <c r="BY663" s="12"/>
      <c r="BZ663" s="12"/>
      <c r="CA663" s="12"/>
      <c r="CB663" s="12"/>
      <c r="CC663" s="12"/>
      <c r="CD663" s="12"/>
      <c r="CE663" s="12"/>
    </row>
    <row r="664" spans="1:83" ht="14.2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  <c r="AQ664" s="12"/>
      <c r="AR664" s="12"/>
      <c r="AS664" s="12"/>
      <c r="AT664" s="12"/>
      <c r="AU664" s="12"/>
      <c r="AV664" s="12"/>
      <c r="AW664" s="12"/>
      <c r="AX664" s="12"/>
      <c r="AY664" s="12"/>
      <c r="AZ664" s="12"/>
      <c r="BA664" s="12"/>
      <c r="BB664" s="12"/>
      <c r="BC664" s="12"/>
      <c r="BD664" s="12"/>
      <c r="BE664" s="12"/>
      <c r="BF664" s="12"/>
      <c r="BG664" s="12"/>
      <c r="BH664" s="12"/>
      <c r="BI664" s="12"/>
      <c r="BJ664" s="12"/>
      <c r="BK664" s="12"/>
      <c r="BL664" s="12"/>
      <c r="BM664" s="12"/>
      <c r="BN664" s="12"/>
      <c r="BO664" s="12"/>
      <c r="BP664" s="12"/>
      <c r="BQ664" s="12"/>
      <c r="BR664" s="12"/>
      <c r="BS664" s="12"/>
      <c r="BT664" s="12"/>
      <c r="BU664" s="12"/>
      <c r="BV664" s="12"/>
      <c r="BW664" s="12"/>
      <c r="BX664" s="12"/>
      <c r="BY664" s="12"/>
      <c r="BZ664" s="12"/>
      <c r="CA664" s="12"/>
      <c r="CB664" s="12"/>
      <c r="CC664" s="12"/>
      <c r="CD664" s="12"/>
      <c r="CE664" s="12"/>
    </row>
    <row r="665" spans="1:83" ht="14.2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  <c r="AQ665" s="12"/>
      <c r="AR665" s="12"/>
      <c r="AS665" s="12"/>
      <c r="AT665" s="12"/>
      <c r="AU665" s="12"/>
      <c r="AV665" s="12"/>
      <c r="AW665" s="12"/>
      <c r="AX665" s="12"/>
      <c r="AY665" s="12"/>
      <c r="AZ665" s="12"/>
      <c r="BA665" s="12"/>
      <c r="BB665" s="12"/>
      <c r="BC665" s="12"/>
      <c r="BD665" s="12"/>
      <c r="BE665" s="12"/>
      <c r="BF665" s="12"/>
      <c r="BG665" s="12"/>
      <c r="BH665" s="12"/>
      <c r="BI665" s="12"/>
      <c r="BJ665" s="12"/>
      <c r="BK665" s="12"/>
      <c r="BL665" s="12"/>
      <c r="BM665" s="12"/>
      <c r="BN665" s="12"/>
      <c r="BO665" s="12"/>
      <c r="BP665" s="12"/>
      <c r="BQ665" s="12"/>
      <c r="BR665" s="12"/>
      <c r="BS665" s="12"/>
      <c r="BT665" s="12"/>
      <c r="BU665" s="12"/>
      <c r="BV665" s="12"/>
      <c r="BW665" s="12"/>
      <c r="BX665" s="12"/>
      <c r="BY665" s="12"/>
      <c r="BZ665" s="12"/>
      <c r="CA665" s="12"/>
      <c r="CB665" s="12"/>
      <c r="CC665" s="12"/>
      <c r="CD665" s="12"/>
      <c r="CE665" s="12"/>
    </row>
    <row r="666" spans="1:83" ht="14.2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  <c r="AV666" s="12"/>
      <c r="AW666" s="12"/>
      <c r="AX666" s="12"/>
      <c r="AY666" s="12"/>
      <c r="AZ666" s="12"/>
      <c r="BA666" s="12"/>
      <c r="BB666" s="12"/>
      <c r="BC666" s="12"/>
      <c r="BD666" s="12"/>
      <c r="BE666" s="12"/>
      <c r="BF666" s="12"/>
      <c r="BG666" s="12"/>
      <c r="BH666" s="12"/>
      <c r="BI666" s="12"/>
      <c r="BJ666" s="12"/>
      <c r="BK666" s="12"/>
      <c r="BL666" s="12"/>
      <c r="BM666" s="12"/>
      <c r="BN666" s="12"/>
      <c r="BO666" s="12"/>
      <c r="BP666" s="12"/>
      <c r="BQ666" s="12"/>
      <c r="BR666" s="12"/>
      <c r="BS666" s="12"/>
      <c r="BT666" s="12"/>
      <c r="BU666" s="12"/>
      <c r="BV666" s="12"/>
      <c r="BW666" s="12"/>
      <c r="BX666" s="12"/>
      <c r="BY666" s="12"/>
      <c r="BZ666" s="12"/>
      <c r="CA666" s="12"/>
      <c r="CB666" s="12"/>
      <c r="CC666" s="12"/>
      <c r="CD666" s="12"/>
      <c r="CE666" s="12"/>
    </row>
    <row r="667" spans="1:83" ht="14.2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  <c r="AV667" s="12"/>
      <c r="AW667" s="12"/>
      <c r="AX667" s="12"/>
      <c r="AY667" s="12"/>
      <c r="AZ667" s="12"/>
      <c r="BA667" s="12"/>
      <c r="BB667" s="12"/>
      <c r="BC667" s="12"/>
      <c r="BD667" s="12"/>
      <c r="BE667" s="12"/>
      <c r="BF667" s="12"/>
      <c r="BG667" s="12"/>
      <c r="BH667" s="12"/>
      <c r="BI667" s="12"/>
      <c r="BJ667" s="12"/>
      <c r="BK667" s="12"/>
      <c r="BL667" s="12"/>
      <c r="BM667" s="12"/>
      <c r="BN667" s="12"/>
      <c r="BO667" s="12"/>
      <c r="BP667" s="12"/>
      <c r="BQ667" s="12"/>
      <c r="BR667" s="12"/>
      <c r="BS667" s="12"/>
      <c r="BT667" s="12"/>
      <c r="BU667" s="12"/>
      <c r="BV667" s="12"/>
      <c r="BW667" s="12"/>
      <c r="BX667" s="12"/>
      <c r="BY667" s="12"/>
      <c r="BZ667" s="12"/>
      <c r="CA667" s="12"/>
      <c r="CB667" s="12"/>
      <c r="CC667" s="12"/>
      <c r="CD667" s="12"/>
      <c r="CE667" s="12"/>
    </row>
    <row r="668" spans="1:83" ht="14.2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  <c r="AV668" s="12"/>
      <c r="AW668" s="12"/>
      <c r="AX668" s="12"/>
      <c r="AY668" s="12"/>
      <c r="AZ668" s="12"/>
      <c r="BA668" s="12"/>
      <c r="BB668" s="12"/>
      <c r="BC668" s="12"/>
      <c r="BD668" s="12"/>
      <c r="BE668" s="12"/>
      <c r="BF668" s="12"/>
      <c r="BG668" s="12"/>
      <c r="BH668" s="12"/>
      <c r="BI668" s="12"/>
      <c r="BJ668" s="12"/>
      <c r="BK668" s="12"/>
      <c r="BL668" s="12"/>
      <c r="BM668" s="12"/>
      <c r="BN668" s="12"/>
      <c r="BO668" s="12"/>
      <c r="BP668" s="12"/>
      <c r="BQ668" s="12"/>
      <c r="BR668" s="12"/>
      <c r="BS668" s="12"/>
      <c r="BT668" s="12"/>
      <c r="BU668" s="12"/>
      <c r="BV668" s="12"/>
      <c r="BW668" s="12"/>
      <c r="BX668" s="12"/>
      <c r="BY668" s="12"/>
      <c r="BZ668" s="12"/>
      <c r="CA668" s="12"/>
      <c r="CB668" s="12"/>
      <c r="CC668" s="12"/>
      <c r="CD668" s="12"/>
      <c r="CE668" s="12"/>
    </row>
    <row r="669" spans="1:83" ht="14.2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  <c r="AV669" s="12"/>
      <c r="AW669" s="12"/>
      <c r="AX669" s="12"/>
      <c r="AY669" s="12"/>
      <c r="AZ669" s="12"/>
      <c r="BA669" s="12"/>
      <c r="BB669" s="12"/>
      <c r="BC669" s="12"/>
      <c r="BD669" s="12"/>
      <c r="BE669" s="12"/>
      <c r="BF669" s="12"/>
      <c r="BG669" s="12"/>
      <c r="BH669" s="12"/>
      <c r="BI669" s="12"/>
      <c r="BJ669" s="12"/>
      <c r="BK669" s="12"/>
      <c r="BL669" s="12"/>
      <c r="BM669" s="12"/>
      <c r="BN669" s="12"/>
      <c r="BO669" s="12"/>
      <c r="BP669" s="12"/>
      <c r="BQ669" s="12"/>
      <c r="BR669" s="12"/>
      <c r="BS669" s="12"/>
      <c r="BT669" s="12"/>
      <c r="BU669" s="12"/>
      <c r="BV669" s="12"/>
      <c r="BW669" s="12"/>
      <c r="BX669" s="12"/>
      <c r="BY669" s="12"/>
      <c r="BZ669" s="12"/>
      <c r="CA669" s="12"/>
      <c r="CB669" s="12"/>
      <c r="CC669" s="12"/>
      <c r="CD669" s="12"/>
      <c r="CE669" s="12"/>
    </row>
    <row r="670" spans="1:83" ht="14.2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  <c r="AQ670" s="12"/>
      <c r="AR670" s="12"/>
      <c r="AS670" s="12"/>
      <c r="AT670" s="12"/>
      <c r="AU670" s="12"/>
      <c r="AV670" s="12"/>
      <c r="AW670" s="12"/>
      <c r="AX670" s="12"/>
      <c r="AY670" s="12"/>
      <c r="AZ670" s="12"/>
      <c r="BA670" s="12"/>
      <c r="BB670" s="12"/>
      <c r="BC670" s="12"/>
      <c r="BD670" s="12"/>
      <c r="BE670" s="12"/>
      <c r="BF670" s="12"/>
      <c r="BG670" s="12"/>
      <c r="BH670" s="12"/>
      <c r="BI670" s="12"/>
      <c r="BJ670" s="12"/>
      <c r="BK670" s="12"/>
      <c r="BL670" s="12"/>
      <c r="BM670" s="12"/>
      <c r="BN670" s="12"/>
      <c r="BO670" s="12"/>
      <c r="BP670" s="12"/>
      <c r="BQ670" s="12"/>
      <c r="BR670" s="12"/>
      <c r="BS670" s="12"/>
      <c r="BT670" s="12"/>
      <c r="BU670" s="12"/>
      <c r="BV670" s="12"/>
      <c r="BW670" s="12"/>
      <c r="BX670" s="12"/>
      <c r="BY670" s="12"/>
      <c r="BZ670" s="12"/>
      <c r="CA670" s="12"/>
      <c r="CB670" s="12"/>
      <c r="CC670" s="12"/>
      <c r="CD670" s="12"/>
      <c r="CE670" s="12"/>
    </row>
    <row r="671" spans="1:83" ht="14.2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  <c r="AR671" s="12"/>
      <c r="AS671" s="12"/>
      <c r="AT671" s="12"/>
      <c r="AU671" s="12"/>
      <c r="AV671" s="12"/>
      <c r="AW671" s="12"/>
      <c r="AX671" s="12"/>
      <c r="AY671" s="12"/>
      <c r="AZ671" s="12"/>
      <c r="BA671" s="12"/>
      <c r="BB671" s="12"/>
      <c r="BC671" s="12"/>
      <c r="BD671" s="12"/>
      <c r="BE671" s="12"/>
      <c r="BF671" s="12"/>
      <c r="BG671" s="12"/>
      <c r="BH671" s="12"/>
      <c r="BI671" s="12"/>
      <c r="BJ671" s="12"/>
      <c r="BK671" s="12"/>
      <c r="BL671" s="12"/>
      <c r="BM671" s="12"/>
      <c r="BN671" s="12"/>
      <c r="BO671" s="12"/>
      <c r="BP671" s="12"/>
      <c r="BQ671" s="12"/>
      <c r="BR671" s="12"/>
      <c r="BS671" s="12"/>
      <c r="BT671" s="12"/>
      <c r="BU671" s="12"/>
      <c r="BV671" s="12"/>
      <c r="BW671" s="12"/>
      <c r="BX671" s="12"/>
      <c r="BY671" s="12"/>
      <c r="BZ671" s="12"/>
      <c r="CA671" s="12"/>
      <c r="CB671" s="12"/>
      <c r="CC671" s="12"/>
      <c r="CD671" s="12"/>
      <c r="CE671" s="12"/>
    </row>
    <row r="672" spans="1:83" ht="14.2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  <c r="AQ672" s="12"/>
      <c r="AR672" s="12"/>
      <c r="AS672" s="12"/>
      <c r="AT672" s="12"/>
      <c r="AU672" s="12"/>
      <c r="AV672" s="12"/>
      <c r="AW672" s="12"/>
      <c r="AX672" s="12"/>
      <c r="AY672" s="12"/>
      <c r="AZ672" s="12"/>
      <c r="BA672" s="12"/>
      <c r="BB672" s="12"/>
      <c r="BC672" s="12"/>
      <c r="BD672" s="12"/>
      <c r="BE672" s="12"/>
      <c r="BF672" s="12"/>
      <c r="BG672" s="12"/>
      <c r="BH672" s="12"/>
      <c r="BI672" s="12"/>
      <c r="BJ672" s="12"/>
      <c r="BK672" s="12"/>
      <c r="BL672" s="12"/>
      <c r="BM672" s="12"/>
      <c r="BN672" s="12"/>
      <c r="BO672" s="12"/>
      <c r="BP672" s="12"/>
      <c r="BQ672" s="12"/>
      <c r="BR672" s="12"/>
      <c r="BS672" s="12"/>
      <c r="BT672" s="12"/>
      <c r="BU672" s="12"/>
      <c r="BV672" s="12"/>
      <c r="BW672" s="12"/>
      <c r="BX672" s="12"/>
      <c r="BY672" s="12"/>
      <c r="BZ672" s="12"/>
      <c r="CA672" s="12"/>
      <c r="CB672" s="12"/>
      <c r="CC672" s="12"/>
      <c r="CD672" s="12"/>
      <c r="CE672" s="12"/>
    </row>
    <row r="673" spans="1:83" ht="14.2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  <c r="AQ673" s="12"/>
      <c r="AR673" s="12"/>
      <c r="AS673" s="12"/>
      <c r="AT673" s="12"/>
      <c r="AU673" s="12"/>
      <c r="AV673" s="12"/>
      <c r="AW673" s="12"/>
      <c r="AX673" s="12"/>
      <c r="AY673" s="12"/>
      <c r="AZ673" s="12"/>
      <c r="BA673" s="12"/>
      <c r="BB673" s="12"/>
      <c r="BC673" s="12"/>
      <c r="BD673" s="12"/>
      <c r="BE673" s="12"/>
      <c r="BF673" s="12"/>
      <c r="BG673" s="12"/>
      <c r="BH673" s="12"/>
      <c r="BI673" s="12"/>
      <c r="BJ673" s="12"/>
      <c r="BK673" s="12"/>
      <c r="BL673" s="12"/>
      <c r="BM673" s="12"/>
      <c r="BN673" s="12"/>
      <c r="BO673" s="12"/>
      <c r="BP673" s="12"/>
      <c r="BQ673" s="12"/>
      <c r="BR673" s="12"/>
      <c r="BS673" s="12"/>
      <c r="BT673" s="12"/>
      <c r="BU673" s="12"/>
      <c r="BV673" s="12"/>
      <c r="BW673" s="12"/>
      <c r="BX673" s="12"/>
      <c r="BY673" s="12"/>
      <c r="BZ673" s="12"/>
      <c r="CA673" s="12"/>
      <c r="CB673" s="12"/>
      <c r="CC673" s="12"/>
      <c r="CD673" s="12"/>
      <c r="CE673" s="12"/>
    </row>
    <row r="674" spans="1:83" ht="14.2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  <c r="AQ674" s="12"/>
      <c r="AR674" s="12"/>
      <c r="AS674" s="12"/>
      <c r="AT674" s="12"/>
      <c r="AU674" s="12"/>
      <c r="AV674" s="12"/>
      <c r="AW674" s="12"/>
      <c r="AX674" s="12"/>
      <c r="AY674" s="12"/>
      <c r="AZ674" s="12"/>
      <c r="BA674" s="12"/>
      <c r="BB674" s="12"/>
      <c r="BC674" s="12"/>
      <c r="BD674" s="12"/>
      <c r="BE674" s="12"/>
      <c r="BF674" s="12"/>
      <c r="BG674" s="12"/>
      <c r="BH674" s="12"/>
      <c r="BI674" s="12"/>
      <c r="BJ674" s="12"/>
      <c r="BK674" s="12"/>
      <c r="BL674" s="12"/>
      <c r="BM674" s="12"/>
      <c r="BN674" s="12"/>
      <c r="BO674" s="12"/>
      <c r="BP674" s="12"/>
      <c r="BQ674" s="12"/>
      <c r="BR674" s="12"/>
      <c r="BS674" s="12"/>
      <c r="BT674" s="12"/>
      <c r="BU674" s="12"/>
      <c r="BV674" s="12"/>
      <c r="BW674" s="12"/>
      <c r="BX674" s="12"/>
      <c r="BY674" s="12"/>
      <c r="BZ674" s="12"/>
      <c r="CA674" s="12"/>
      <c r="CB674" s="12"/>
      <c r="CC674" s="12"/>
      <c r="CD674" s="12"/>
      <c r="CE674" s="12"/>
    </row>
    <row r="675" spans="1:83" ht="14.2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  <c r="AQ675" s="12"/>
      <c r="AR675" s="12"/>
      <c r="AS675" s="12"/>
      <c r="AT675" s="12"/>
      <c r="AU675" s="12"/>
      <c r="AV675" s="12"/>
      <c r="AW675" s="12"/>
      <c r="AX675" s="12"/>
      <c r="AY675" s="12"/>
      <c r="AZ675" s="12"/>
      <c r="BA675" s="12"/>
      <c r="BB675" s="12"/>
      <c r="BC675" s="12"/>
      <c r="BD675" s="12"/>
      <c r="BE675" s="12"/>
      <c r="BF675" s="12"/>
      <c r="BG675" s="12"/>
      <c r="BH675" s="12"/>
      <c r="BI675" s="12"/>
      <c r="BJ675" s="12"/>
      <c r="BK675" s="12"/>
      <c r="BL675" s="12"/>
      <c r="BM675" s="12"/>
      <c r="BN675" s="12"/>
      <c r="BO675" s="12"/>
      <c r="BP675" s="12"/>
      <c r="BQ675" s="12"/>
      <c r="BR675" s="12"/>
      <c r="BS675" s="12"/>
      <c r="BT675" s="12"/>
      <c r="BU675" s="12"/>
      <c r="BV675" s="12"/>
      <c r="BW675" s="12"/>
      <c r="BX675" s="12"/>
      <c r="BY675" s="12"/>
      <c r="BZ675" s="12"/>
      <c r="CA675" s="12"/>
      <c r="CB675" s="12"/>
      <c r="CC675" s="12"/>
      <c r="CD675" s="12"/>
      <c r="CE675" s="12"/>
    </row>
    <row r="676" spans="1:83" ht="14.2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  <c r="AQ676" s="12"/>
      <c r="AR676" s="12"/>
      <c r="AS676" s="12"/>
      <c r="AT676" s="12"/>
      <c r="AU676" s="12"/>
      <c r="AV676" s="12"/>
      <c r="AW676" s="12"/>
      <c r="AX676" s="12"/>
      <c r="AY676" s="12"/>
      <c r="AZ676" s="12"/>
      <c r="BA676" s="12"/>
      <c r="BB676" s="12"/>
      <c r="BC676" s="12"/>
      <c r="BD676" s="12"/>
      <c r="BE676" s="12"/>
      <c r="BF676" s="12"/>
      <c r="BG676" s="12"/>
      <c r="BH676" s="12"/>
      <c r="BI676" s="12"/>
      <c r="BJ676" s="12"/>
      <c r="BK676" s="12"/>
      <c r="BL676" s="12"/>
      <c r="BM676" s="12"/>
      <c r="BN676" s="12"/>
      <c r="BO676" s="12"/>
      <c r="BP676" s="12"/>
      <c r="BQ676" s="12"/>
      <c r="BR676" s="12"/>
      <c r="BS676" s="12"/>
      <c r="BT676" s="12"/>
      <c r="BU676" s="12"/>
      <c r="BV676" s="12"/>
      <c r="BW676" s="12"/>
      <c r="BX676" s="12"/>
      <c r="BY676" s="12"/>
      <c r="BZ676" s="12"/>
      <c r="CA676" s="12"/>
      <c r="CB676" s="12"/>
      <c r="CC676" s="12"/>
      <c r="CD676" s="12"/>
      <c r="CE676" s="12"/>
    </row>
    <row r="677" spans="1:83" ht="14.2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  <c r="AQ677" s="12"/>
      <c r="AR677" s="12"/>
      <c r="AS677" s="12"/>
      <c r="AT677" s="12"/>
      <c r="AU677" s="12"/>
      <c r="AV677" s="12"/>
      <c r="AW677" s="12"/>
      <c r="AX677" s="12"/>
      <c r="AY677" s="12"/>
      <c r="AZ677" s="12"/>
      <c r="BA677" s="12"/>
      <c r="BB677" s="12"/>
      <c r="BC677" s="12"/>
      <c r="BD677" s="12"/>
      <c r="BE677" s="12"/>
      <c r="BF677" s="12"/>
      <c r="BG677" s="12"/>
      <c r="BH677" s="12"/>
      <c r="BI677" s="12"/>
      <c r="BJ677" s="12"/>
      <c r="BK677" s="12"/>
      <c r="BL677" s="12"/>
      <c r="BM677" s="12"/>
      <c r="BN677" s="12"/>
      <c r="BO677" s="12"/>
      <c r="BP677" s="12"/>
      <c r="BQ677" s="12"/>
      <c r="BR677" s="12"/>
      <c r="BS677" s="12"/>
      <c r="BT677" s="12"/>
      <c r="BU677" s="12"/>
      <c r="BV677" s="12"/>
      <c r="BW677" s="12"/>
      <c r="BX677" s="12"/>
      <c r="BY677" s="12"/>
      <c r="BZ677" s="12"/>
      <c r="CA677" s="12"/>
      <c r="CB677" s="12"/>
      <c r="CC677" s="12"/>
      <c r="CD677" s="12"/>
      <c r="CE677" s="12"/>
    </row>
    <row r="678" spans="1:83" ht="14.2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  <c r="AV678" s="12"/>
      <c r="AW678" s="12"/>
      <c r="AX678" s="12"/>
      <c r="AY678" s="12"/>
      <c r="AZ678" s="12"/>
      <c r="BA678" s="12"/>
      <c r="BB678" s="12"/>
      <c r="BC678" s="12"/>
      <c r="BD678" s="12"/>
      <c r="BE678" s="12"/>
      <c r="BF678" s="12"/>
      <c r="BG678" s="12"/>
      <c r="BH678" s="12"/>
      <c r="BI678" s="12"/>
      <c r="BJ678" s="12"/>
      <c r="BK678" s="12"/>
      <c r="BL678" s="12"/>
      <c r="BM678" s="12"/>
      <c r="BN678" s="12"/>
      <c r="BO678" s="12"/>
      <c r="BP678" s="12"/>
      <c r="BQ678" s="12"/>
      <c r="BR678" s="12"/>
      <c r="BS678" s="12"/>
      <c r="BT678" s="12"/>
      <c r="BU678" s="12"/>
      <c r="BV678" s="12"/>
      <c r="BW678" s="12"/>
      <c r="BX678" s="12"/>
      <c r="BY678" s="12"/>
      <c r="BZ678" s="12"/>
      <c r="CA678" s="12"/>
      <c r="CB678" s="12"/>
      <c r="CC678" s="12"/>
      <c r="CD678" s="12"/>
      <c r="CE678" s="12"/>
    </row>
    <row r="679" spans="1:83" ht="14.2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  <c r="AV679" s="12"/>
      <c r="AW679" s="12"/>
      <c r="AX679" s="12"/>
      <c r="AY679" s="12"/>
      <c r="AZ679" s="12"/>
      <c r="BA679" s="12"/>
      <c r="BB679" s="12"/>
      <c r="BC679" s="12"/>
      <c r="BD679" s="12"/>
      <c r="BE679" s="12"/>
      <c r="BF679" s="12"/>
      <c r="BG679" s="12"/>
      <c r="BH679" s="12"/>
      <c r="BI679" s="12"/>
      <c r="BJ679" s="12"/>
      <c r="BK679" s="12"/>
      <c r="BL679" s="12"/>
      <c r="BM679" s="12"/>
      <c r="BN679" s="12"/>
      <c r="BO679" s="12"/>
      <c r="BP679" s="12"/>
      <c r="BQ679" s="12"/>
      <c r="BR679" s="12"/>
      <c r="BS679" s="12"/>
      <c r="BT679" s="12"/>
      <c r="BU679" s="12"/>
      <c r="BV679" s="12"/>
      <c r="BW679" s="12"/>
      <c r="BX679" s="12"/>
      <c r="BY679" s="12"/>
      <c r="BZ679" s="12"/>
      <c r="CA679" s="12"/>
      <c r="CB679" s="12"/>
      <c r="CC679" s="12"/>
      <c r="CD679" s="12"/>
      <c r="CE679" s="12"/>
    </row>
    <row r="680" spans="1:83" ht="14.2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  <c r="AV680" s="12"/>
      <c r="AW680" s="12"/>
      <c r="AX680" s="12"/>
      <c r="AY680" s="12"/>
      <c r="AZ680" s="12"/>
      <c r="BA680" s="12"/>
      <c r="BB680" s="12"/>
      <c r="BC680" s="12"/>
      <c r="BD680" s="12"/>
      <c r="BE680" s="12"/>
      <c r="BF680" s="12"/>
      <c r="BG680" s="12"/>
      <c r="BH680" s="12"/>
      <c r="BI680" s="12"/>
      <c r="BJ680" s="12"/>
      <c r="BK680" s="12"/>
      <c r="BL680" s="12"/>
      <c r="BM680" s="12"/>
      <c r="BN680" s="12"/>
      <c r="BO680" s="12"/>
      <c r="BP680" s="12"/>
      <c r="BQ680" s="12"/>
      <c r="BR680" s="12"/>
      <c r="BS680" s="12"/>
      <c r="BT680" s="12"/>
      <c r="BU680" s="12"/>
      <c r="BV680" s="12"/>
      <c r="BW680" s="12"/>
      <c r="BX680" s="12"/>
      <c r="BY680" s="12"/>
      <c r="BZ680" s="12"/>
      <c r="CA680" s="12"/>
      <c r="CB680" s="12"/>
      <c r="CC680" s="12"/>
      <c r="CD680" s="12"/>
      <c r="CE680" s="12"/>
    </row>
    <row r="681" spans="1:83" ht="14.2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  <c r="AQ681" s="12"/>
      <c r="AR681" s="12"/>
      <c r="AS681" s="12"/>
      <c r="AT681" s="12"/>
      <c r="AU681" s="12"/>
      <c r="AV681" s="12"/>
      <c r="AW681" s="12"/>
      <c r="AX681" s="12"/>
      <c r="AY681" s="12"/>
      <c r="AZ681" s="12"/>
      <c r="BA681" s="12"/>
      <c r="BB681" s="12"/>
      <c r="BC681" s="12"/>
      <c r="BD681" s="12"/>
      <c r="BE681" s="12"/>
      <c r="BF681" s="12"/>
      <c r="BG681" s="12"/>
      <c r="BH681" s="12"/>
      <c r="BI681" s="12"/>
      <c r="BJ681" s="12"/>
      <c r="BK681" s="12"/>
      <c r="BL681" s="12"/>
      <c r="BM681" s="12"/>
      <c r="BN681" s="12"/>
      <c r="BO681" s="12"/>
      <c r="BP681" s="12"/>
      <c r="BQ681" s="12"/>
      <c r="BR681" s="12"/>
      <c r="BS681" s="12"/>
      <c r="BT681" s="12"/>
      <c r="BU681" s="12"/>
      <c r="BV681" s="12"/>
      <c r="BW681" s="12"/>
      <c r="BX681" s="12"/>
      <c r="BY681" s="12"/>
      <c r="BZ681" s="12"/>
      <c r="CA681" s="12"/>
      <c r="CB681" s="12"/>
      <c r="CC681" s="12"/>
      <c r="CD681" s="12"/>
      <c r="CE681" s="12"/>
    </row>
    <row r="682" spans="1:83" ht="14.2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  <c r="AQ682" s="12"/>
      <c r="AR682" s="12"/>
      <c r="AS682" s="12"/>
      <c r="AT682" s="12"/>
      <c r="AU682" s="12"/>
      <c r="AV682" s="12"/>
      <c r="AW682" s="12"/>
      <c r="AX682" s="12"/>
      <c r="AY682" s="12"/>
      <c r="AZ682" s="12"/>
      <c r="BA682" s="12"/>
      <c r="BB682" s="12"/>
      <c r="BC682" s="12"/>
      <c r="BD682" s="12"/>
      <c r="BE682" s="12"/>
      <c r="BF682" s="12"/>
      <c r="BG682" s="12"/>
      <c r="BH682" s="12"/>
      <c r="BI682" s="12"/>
      <c r="BJ682" s="12"/>
      <c r="BK682" s="12"/>
      <c r="BL682" s="12"/>
      <c r="BM682" s="12"/>
      <c r="BN682" s="12"/>
      <c r="BO682" s="12"/>
      <c r="BP682" s="12"/>
      <c r="BQ682" s="12"/>
      <c r="BR682" s="12"/>
      <c r="BS682" s="12"/>
      <c r="BT682" s="12"/>
      <c r="BU682" s="12"/>
      <c r="BV682" s="12"/>
      <c r="BW682" s="12"/>
      <c r="BX682" s="12"/>
      <c r="BY682" s="12"/>
      <c r="BZ682" s="12"/>
      <c r="CA682" s="12"/>
      <c r="CB682" s="12"/>
      <c r="CC682" s="12"/>
      <c r="CD682" s="12"/>
      <c r="CE682" s="12"/>
    </row>
    <row r="683" spans="1:83" ht="14.2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  <c r="AQ683" s="12"/>
      <c r="AR683" s="12"/>
      <c r="AS683" s="12"/>
      <c r="AT683" s="12"/>
      <c r="AU683" s="12"/>
      <c r="AV683" s="12"/>
      <c r="AW683" s="12"/>
      <c r="AX683" s="12"/>
      <c r="AY683" s="12"/>
      <c r="AZ683" s="12"/>
      <c r="BA683" s="12"/>
      <c r="BB683" s="12"/>
      <c r="BC683" s="12"/>
      <c r="BD683" s="12"/>
      <c r="BE683" s="12"/>
      <c r="BF683" s="12"/>
      <c r="BG683" s="12"/>
      <c r="BH683" s="12"/>
      <c r="BI683" s="12"/>
      <c r="BJ683" s="12"/>
      <c r="BK683" s="12"/>
      <c r="BL683" s="12"/>
      <c r="BM683" s="12"/>
      <c r="BN683" s="12"/>
      <c r="BO683" s="12"/>
      <c r="BP683" s="12"/>
      <c r="BQ683" s="12"/>
      <c r="BR683" s="12"/>
      <c r="BS683" s="12"/>
      <c r="BT683" s="12"/>
      <c r="BU683" s="12"/>
      <c r="BV683" s="12"/>
      <c r="BW683" s="12"/>
      <c r="BX683" s="12"/>
      <c r="BY683" s="12"/>
      <c r="BZ683" s="12"/>
      <c r="CA683" s="12"/>
      <c r="CB683" s="12"/>
      <c r="CC683" s="12"/>
      <c r="CD683" s="12"/>
      <c r="CE683" s="12"/>
    </row>
    <row r="684" spans="1:83" ht="14.2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  <c r="AQ684" s="12"/>
      <c r="AR684" s="12"/>
      <c r="AS684" s="12"/>
      <c r="AT684" s="12"/>
      <c r="AU684" s="12"/>
      <c r="AV684" s="12"/>
      <c r="AW684" s="12"/>
      <c r="AX684" s="12"/>
      <c r="AY684" s="12"/>
      <c r="AZ684" s="12"/>
      <c r="BA684" s="12"/>
      <c r="BB684" s="12"/>
      <c r="BC684" s="12"/>
      <c r="BD684" s="12"/>
      <c r="BE684" s="12"/>
      <c r="BF684" s="12"/>
      <c r="BG684" s="12"/>
      <c r="BH684" s="12"/>
      <c r="BI684" s="12"/>
      <c r="BJ684" s="12"/>
      <c r="BK684" s="12"/>
      <c r="BL684" s="12"/>
      <c r="BM684" s="12"/>
      <c r="BN684" s="12"/>
      <c r="BO684" s="12"/>
      <c r="BP684" s="12"/>
      <c r="BQ684" s="12"/>
      <c r="BR684" s="12"/>
      <c r="BS684" s="12"/>
      <c r="BT684" s="12"/>
      <c r="BU684" s="12"/>
      <c r="BV684" s="12"/>
      <c r="BW684" s="12"/>
      <c r="BX684" s="12"/>
      <c r="BY684" s="12"/>
      <c r="BZ684" s="12"/>
      <c r="CA684" s="12"/>
      <c r="CB684" s="12"/>
      <c r="CC684" s="12"/>
      <c r="CD684" s="12"/>
      <c r="CE684" s="12"/>
    </row>
    <row r="685" spans="1:83" ht="14.2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  <c r="AR685" s="12"/>
      <c r="AS685" s="12"/>
      <c r="AT685" s="12"/>
      <c r="AU685" s="12"/>
      <c r="AV685" s="12"/>
      <c r="AW685" s="12"/>
      <c r="AX685" s="12"/>
      <c r="AY685" s="12"/>
      <c r="AZ685" s="12"/>
      <c r="BA685" s="12"/>
      <c r="BB685" s="12"/>
      <c r="BC685" s="12"/>
      <c r="BD685" s="12"/>
      <c r="BE685" s="12"/>
      <c r="BF685" s="12"/>
      <c r="BG685" s="12"/>
      <c r="BH685" s="12"/>
      <c r="BI685" s="12"/>
      <c r="BJ685" s="12"/>
      <c r="BK685" s="12"/>
      <c r="BL685" s="12"/>
      <c r="BM685" s="12"/>
      <c r="BN685" s="12"/>
      <c r="BO685" s="12"/>
      <c r="BP685" s="12"/>
      <c r="BQ685" s="12"/>
      <c r="BR685" s="12"/>
      <c r="BS685" s="12"/>
      <c r="BT685" s="12"/>
      <c r="BU685" s="12"/>
      <c r="BV685" s="12"/>
      <c r="BW685" s="12"/>
      <c r="BX685" s="12"/>
      <c r="BY685" s="12"/>
      <c r="BZ685" s="12"/>
      <c r="CA685" s="12"/>
      <c r="CB685" s="12"/>
      <c r="CC685" s="12"/>
      <c r="CD685" s="12"/>
      <c r="CE685" s="12"/>
    </row>
    <row r="686" spans="1:83" ht="14.2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  <c r="AQ686" s="12"/>
      <c r="AR686" s="12"/>
      <c r="AS686" s="12"/>
      <c r="AT686" s="12"/>
      <c r="AU686" s="12"/>
      <c r="AV686" s="12"/>
      <c r="AW686" s="12"/>
      <c r="AX686" s="12"/>
      <c r="AY686" s="12"/>
      <c r="AZ686" s="12"/>
      <c r="BA686" s="12"/>
      <c r="BB686" s="12"/>
      <c r="BC686" s="12"/>
      <c r="BD686" s="12"/>
      <c r="BE686" s="12"/>
      <c r="BF686" s="12"/>
      <c r="BG686" s="12"/>
      <c r="BH686" s="12"/>
      <c r="BI686" s="12"/>
      <c r="BJ686" s="12"/>
      <c r="BK686" s="12"/>
      <c r="BL686" s="12"/>
      <c r="BM686" s="12"/>
      <c r="BN686" s="12"/>
      <c r="BO686" s="12"/>
      <c r="BP686" s="12"/>
      <c r="BQ686" s="12"/>
      <c r="BR686" s="12"/>
      <c r="BS686" s="12"/>
      <c r="BT686" s="12"/>
      <c r="BU686" s="12"/>
      <c r="BV686" s="12"/>
      <c r="BW686" s="12"/>
      <c r="BX686" s="12"/>
      <c r="BY686" s="12"/>
      <c r="BZ686" s="12"/>
      <c r="CA686" s="12"/>
      <c r="CB686" s="12"/>
      <c r="CC686" s="12"/>
      <c r="CD686" s="12"/>
      <c r="CE686" s="12"/>
    </row>
    <row r="687" spans="1:83" ht="14.2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  <c r="AQ687" s="12"/>
      <c r="AR687" s="12"/>
      <c r="AS687" s="12"/>
      <c r="AT687" s="12"/>
      <c r="AU687" s="12"/>
      <c r="AV687" s="12"/>
      <c r="AW687" s="12"/>
      <c r="AX687" s="12"/>
      <c r="AY687" s="12"/>
      <c r="AZ687" s="12"/>
      <c r="BA687" s="12"/>
      <c r="BB687" s="12"/>
      <c r="BC687" s="12"/>
      <c r="BD687" s="12"/>
      <c r="BE687" s="12"/>
      <c r="BF687" s="12"/>
      <c r="BG687" s="12"/>
      <c r="BH687" s="12"/>
      <c r="BI687" s="12"/>
      <c r="BJ687" s="12"/>
      <c r="BK687" s="12"/>
      <c r="BL687" s="12"/>
      <c r="BM687" s="12"/>
      <c r="BN687" s="12"/>
      <c r="BO687" s="12"/>
      <c r="BP687" s="12"/>
      <c r="BQ687" s="12"/>
      <c r="BR687" s="12"/>
      <c r="BS687" s="12"/>
      <c r="BT687" s="12"/>
      <c r="BU687" s="12"/>
      <c r="BV687" s="12"/>
      <c r="BW687" s="12"/>
      <c r="BX687" s="12"/>
      <c r="BY687" s="12"/>
      <c r="BZ687" s="12"/>
      <c r="CA687" s="12"/>
      <c r="CB687" s="12"/>
      <c r="CC687" s="12"/>
      <c r="CD687" s="12"/>
      <c r="CE687" s="12"/>
    </row>
    <row r="688" spans="1:83" ht="14.2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  <c r="AV688" s="12"/>
      <c r="AW688" s="12"/>
      <c r="AX688" s="12"/>
      <c r="AY688" s="12"/>
      <c r="AZ688" s="12"/>
      <c r="BA688" s="12"/>
      <c r="BB688" s="12"/>
      <c r="BC688" s="12"/>
      <c r="BD688" s="12"/>
      <c r="BE688" s="12"/>
      <c r="BF688" s="12"/>
      <c r="BG688" s="12"/>
      <c r="BH688" s="12"/>
      <c r="BI688" s="12"/>
      <c r="BJ688" s="12"/>
      <c r="BK688" s="12"/>
      <c r="BL688" s="12"/>
      <c r="BM688" s="12"/>
      <c r="BN688" s="12"/>
      <c r="BO688" s="12"/>
      <c r="BP688" s="12"/>
      <c r="BQ688" s="12"/>
      <c r="BR688" s="12"/>
      <c r="BS688" s="12"/>
      <c r="BT688" s="12"/>
      <c r="BU688" s="12"/>
      <c r="BV688" s="12"/>
      <c r="BW688" s="12"/>
      <c r="BX688" s="12"/>
      <c r="BY688" s="12"/>
      <c r="BZ688" s="12"/>
      <c r="CA688" s="12"/>
      <c r="CB688" s="12"/>
      <c r="CC688" s="12"/>
      <c r="CD688" s="12"/>
      <c r="CE688" s="12"/>
    </row>
    <row r="689" spans="1:83" ht="14.2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  <c r="AQ689" s="12"/>
      <c r="AR689" s="12"/>
      <c r="AS689" s="12"/>
      <c r="AT689" s="12"/>
      <c r="AU689" s="12"/>
      <c r="AV689" s="12"/>
      <c r="AW689" s="12"/>
      <c r="AX689" s="12"/>
      <c r="AY689" s="12"/>
      <c r="AZ689" s="12"/>
      <c r="BA689" s="12"/>
      <c r="BB689" s="12"/>
      <c r="BC689" s="12"/>
      <c r="BD689" s="12"/>
      <c r="BE689" s="12"/>
      <c r="BF689" s="12"/>
      <c r="BG689" s="12"/>
      <c r="BH689" s="12"/>
      <c r="BI689" s="12"/>
      <c r="BJ689" s="12"/>
      <c r="BK689" s="12"/>
      <c r="BL689" s="12"/>
      <c r="BM689" s="12"/>
      <c r="BN689" s="12"/>
      <c r="BO689" s="12"/>
      <c r="BP689" s="12"/>
      <c r="BQ689" s="12"/>
      <c r="BR689" s="12"/>
      <c r="BS689" s="12"/>
      <c r="BT689" s="12"/>
      <c r="BU689" s="12"/>
      <c r="BV689" s="12"/>
      <c r="BW689" s="12"/>
      <c r="BX689" s="12"/>
      <c r="BY689" s="12"/>
      <c r="BZ689" s="12"/>
      <c r="CA689" s="12"/>
      <c r="CB689" s="12"/>
      <c r="CC689" s="12"/>
      <c r="CD689" s="12"/>
      <c r="CE689" s="12"/>
    </row>
    <row r="690" spans="1:83" ht="14.2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  <c r="AV690" s="12"/>
      <c r="AW690" s="12"/>
      <c r="AX690" s="12"/>
      <c r="AY690" s="12"/>
      <c r="AZ690" s="12"/>
      <c r="BA690" s="12"/>
      <c r="BB690" s="12"/>
      <c r="BC690" s="12"/>
      <c r="BD690" s="12"/>
      <c r="BE690" s="12"/>
      <c r="BF690" s="12"/>
      <c r="BG690" s="12"/>
      <c r="BH690" s="12"/>
      <c r="BI690" s="12"/>
      <c r="BJ690" s="12"/>
      <c r="BK690" s="12"/>
      <c r="BL690" s="12"/>
      <c r="BM690" s="12"/>
      <c r="BN690" s="12"/>
      <c r="BO690" s="12"/>
      <c r="BP690" s="12"/>
      <c r="BQ690" s="12"/>
      <c r="BR690" s="12"/>
      <c r="BS690" s="12"/>
      <c r="BT690" s="12"/>
      <c r="BU690" s="12"/>
      <c r="BV690" s="12"/>
      <c r="BW690" s="12"/>
      <c r="BX690" s="12"/>
      <c r="BY690" s="12"/>
      <c r="BZ690" s="12"/>
      <c r="CA690" s="12"/>
      <c r="CB690" s="12"/>
      <c r="CC690" s="12"/>
      <c r="CD690" s="12"/>
      <c r="CE690" s="12"/>
    </row>
    <row r="691" spans="1:83" ht="14.2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  <c r="AV691" s="12"/>
      <c r="AW691" s="12"/>
      <c r="AX691" s="12"/>
      <c r="AY691" s="12"/>
      <c r="AZ691" s="12"/>
      <c r="BA691" s="12"/>
      <c r="BB691" s="12"/>
      <c r="BC691" s="12"/>
      <c r="BD691" s="12"/>
      <c r="BE691" s="12"/>
      <c r="BF691" s="12"/>
      <c r="BG691" s="12"/>
      <c r="BH691" s="12"/>
      <c r="BI691" s="12"/>
      <c r="BJ691" s="12"/>
      <c r="BK691" s="12"/>
      <c r="BL691" s="12"/>
      <c r="BM691" s="12"/>
      <c r="BN691" s="12"/>
      <c r="BO691" s="12"/>
      <c r="BP691" s="12"/>
      <c r="BQ691" s="12"/>
      <c r="BR691" s="12"/>
      <c r="BS691" s="12"/>
      <c r="BT691" s="12"/>
      <c r="BU691" s="12"/>
      <c r="BV691" s="12"/>
      <c r="BW691" s="12"/>
      <c r="BX691" s="12"/>
      <c r="BY691" s="12"/>
      <c r="BZ691" s="12"/>
      <c r="CA691" s="12"/>
      <c r="CB691" s="12"/>
      <c r="CC691" s="12"/>
      <c r="CD691" s="12"/>
      <c r="CE691" s="12"/>
    </row>
    <row r="692" spans="1:83" ht="14.2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  <c r="AQ692" s="12"/>
      <c r="AR692" s="12"/>
      <c r="AS692" s="12"/>
      <c r="AT692" s="12"/>
      <c r="AU692" s="12"/>
      <c r="AV692" s="12"/>
      <c r="AW692" s="12"/>
      <c r="AX692" s="12"/>
      <c r="AY692" s="12"/>
      <c r="AZ692" s="12"/>
      <c r="BA692" s="12"/>
      <c r="BB692" s="12"/>
      <c r="BC692" s="12"/>
      <c r="BD692" s="12"/>
      <c r="BE692" s="12"/>
      <c r="BF692" s="12"/>
      <c r="BG692" s="12"/>
      <c r="BH692" s="12"/>
      <c r="BI692" s="12"/>
      <c r="BJ692" s="12"/>
      <c r="BK692" s="12"/>
      <c r="BL692" s="12"/>
      <c r="BM692" s="12"/>
      <c r="BN692" s="12"/>
      <c r="BO692" s="12"/>
      <c r="BP692" s="12"/>
      <c r="BQ692" s="12"/>
      <c r="BR692" s="12"/>
      <c r="BS692" s="12"/>
      <c r="BT692" s="12"/>
      <c r="BU692" s="12"/>
      <c r="BV692" s="12"/>
      <c r="BW692" s="12"/>
      <c r="BX692" s="12"/>
      <c r="BY692" s="12"/>
      <c r="BZ692" s="12"/>
      <c r="CA692" s="12"/>
      <c r="CB692" s="12"/>
      <c r="CC692" s="12"/>
      <c r="CD692" s="12"/>
      <c r="CE692" s="12"/>
    </row>
    <row r="693" spans="1:83" ht="14.2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  <c r="AQ693" s="12"/>
      <c r="AR693" s="12"/>
      <c r="AS693" s="12"/>
      <c r="AT693" s="12"/>
      <c r="AU693" s="12"/>
      <c r="AV693" s="12"/>
      <c r="AW693" s="12"/>
      <c r="AX693" s="12"/>
      <c r="AY693" s="12"/>
      <c r="AZ693" s="12"/>
      <c r="BA693" s="12"/>
      <c r="BB693" s="12"/>
      <c r="BC693" s="12"/>
      <c r="BD693" s="12"/>
      <c r="BE693" s="12"/>
      <c r="BF693" s="12"/>
      <c r="BG693" s="12"/>
      <c r="BH693" s="12"/>
      <c r="BI693" s="12"/>
      <c r="BJ693" s="12"/>
      <c r="BK693" s="12"/>
      <c r="BL693" s="12"/>
      <c r="BM693" s="12"/>
      <c r="BN693" s="12"/>
      <c r="BO693" s="12"/>
      <c r="BP693" s="12"/>
      <c r="BQ693" s="12"/>
      <c r="BR693" s="12"/>
      <c r="BS693" s="12"/>
      <c r="BT693" s="12"/>
      <c r="BU693" s="12"/>
      <c r="BV693" s="12"/>
      <c r="BW693" s="12"/>
      <c r="BX693" s="12"/>
      <c r="BY693" s="12"/>
      <c r="BZ693" s="12"/>
      <c r="CA693" s="12"/>
      <c r="CB693" s="12"/>
      <c r="CC693" s="12"/>
      <c r="CD693" s="12"/>
      <c r="CE693" s="12"/>
    </row>
    <row r="694" spans="1:83" ht="14.2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  <c r="AQ694" s="12"/>
      <c r="AR694" s="12"/>
      <c r="AS694" s="12"/>
      <c r="AT694" s="12"/>
      <c r="AU694" s="12"/>
      <c r="AV694" s="12"/>
      <c r="AW694" s="12"/>
      <c r="AX694" s="12"/>
      <c r="AY694" s="12"/>
      <c r="AZ694" s="12"/>
      <c r="BA694" s="12"/>
      <c r="BB694" s="12"/>
      <c r="BC694" s="12"/>
      <c r="BD694" s="12"/>
      <c r="BE694" s="12"/>
      <c r="BF694" s="12"/>
      <c r="BG694" s="12"/>
      <c r="BH694" s="12"/>
      <c r="BI694" s="12"/>
      <c r="BJ694" s="12"/>
      <c r="BK694" s="12"/>
      <c r="BL694" s="12"/>
      <c r="BM694" s="12"/>
      <c r="BN694" s="12"/>
      <c r="BO694" s="12"/>
      <c r="BP694" s="12"/>
      <c r="BQ694" s="12"/>
      <c r="BR694" s="12"/>
      <c r="BS694" s="12"/>
      <c r="BT694" s="12"/>
      <c r="BU694" s="12"/>
      <c r="BV694" s="12"/>
      <c r="BW694" s="12"/>
      <c r="BX694" s="12"/>
      <c r="BY694" s="12"/>
      <c r="BZ694" s="12"/>
      <c r="CA694" s="12"/>
      <c r="CB694" s="12"/>
      <c r="CC694" s="12"/>
      <c r="CD694" s="12"/>
      <c r="CE694" s="12"/>
    </row>
    <row r="695" spans="1:83" ht="14.2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  <c r="AQ695" s="12"/>
      <c r="AR695" s="12"/>
      <c r="AS695" s="12"/>
      <c r="AT695" s="12"/>
      <c r="AU695" s="12"/>
      <c r="AV695" s="12"/>
      <c r="AW695" s="12"/>
      <c r="AX695" s="12"/>
      <c r="AY695" s="12"/>
      <c r="AZ695" s="12"/>
      <c r="BA695" s="12"/>
      <c r="BB695" s="12"/>
      <c r="BC695" s="12"/>
      <c r="BD695" s="12"/>
      <c r="BE695" s="12"/>
      <c r="BF695" s="12"/>
      <c r="BG695" s="12"/>
      <c r="BH695" s="12"/>
      <c r="BI695" s="12"/>
      <c r="BJ695" s="12"/>
      <c r="BK695" s="12"/>
      <c r="BL695" s="12"/>
      <c r="BM695" s="12"/>
      <c r="BN695" s="12"/>
      <c r="BO695" s="12"/>
      <c r="BP695" s="12"/>
      <c r="BQ695" s="12"/>
      <c r="BR695" s="12"/>
      <c r="BS695" s="12"/>
      <c r="BT695" s="12"/>
      <c r="BU695" s="12"/>
      <c r="BV695" s="12"/>
      <c r="BW695" s="12"/>
      <c r="BX695" s="12"/>
      <c r="BY695" s="12"/>
      <c r="BZ695" s="12"/>
      <c r="CA695" s="12"/>
      <c r="CB695" s="12"/>
      <c r="CC695" s="12"/>
      <c r="CD695" s="12"/>
      <c r="CE695" s="12"/>
    </row>
    <row r="696" spans="1:83" ht="14.2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  <c r="AQ696" s="12"/>
      <c r="AR696" s="12"/>
      <c r="AS696" s="12"/>
      <c r="AT696" s="12"/>
      <c r="AU696" s="12"/>
      <c r="AV696" s="12"/>
      <c r="AW696" s="12"/>
      <c r="AX696" s="12"/>
      <c r="AY696" s="12"/>
      <c r="AZ696" s="12"/>
      <c r="BA696" s="12"/>
      <c r="BB696" s="12"/>
      <c r="BC696" s="12"/>
      <c r="BD696" s="12"/>
      <c r="BE696" s="12"/>
      <c r="BF696" s="12"/>
      <c r="BG696" s="12"/>
      <c r="BH696" s="12"/>
      <c r="BI696" s="12"/>
      <c r="BJ696" s="12"/>
      <c r="BK696" s="12"/>
      <c r="BL696" s="12"/>
      <c r="BM696" s="12"/>
      <c r="BN696" s="12"/>
      <c r="BO696" s="12"/>
      <c r="BP696" s="12"/>
      <c r="BQ696" s="12"/>
      <c r="BR696" s="12"/>
      <c r="BS696" s="12"/>
      <c r="BT696" s="12"/>
      <c r="BU696" s="12"/>
      <c r="BV696" s="12"/>
      <c r="BW696" s="12"/>
      <c r="BX696" s="12"/>
      <c r="BY696" s="12"/>
      <c r="BZ696" s="12"/>
      <c r="CA696" s="12"/>
      <c r="CB696" s="12"/>
      <c r="CC696" s="12"/>
      <c r="CD696" s="12"/>
      <c r="CE696" s="12"/>
    </row>
    <row r="697" spans="1:83" ht="14.2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  <c r="AQ697" s="12"/>
      <c r="AR697" s="12"/>
      <c r="AS697" s="12"/>
      <c r="AT697" s="12"/>
      <c r="AU697" s="12"/>
      <c r="AV697" s="12"/>
      <c r="AW697" s="12"/>
      <c r="AX697" s="12"/>
      <c r="AY697" s="12"/>
      <c r="AZ697" s="12"/>
      <c r="BA697" s="12"/>
      <c r="BB697" s="12"/>
      <c r="BC697" s="12"/>
      <c r="BD697" s="12"/>
      <c r="BE697" s="12"/>
      <c r="BF697" s="12"/>
      <c r="BG697" s="12"/>
      <c r="BH697" s="12"/>
      <c r="BI697" s="12"/>
      <c r="BJ697" s="12"/>
      <c r="BK697" s="12"/>
      <c r="BL697" s="12"/>
      <c r="BM697" s="12"/>
      <c r="BN697" s="12"/>
      <c r="BO697" s="12"/>
      <c r="BP697" s="12"/>
      <c r="BQ697" s="12"/>
      <c r="BR697" s="12"/>
      <c r="BS697" s="12"/>
      <c r="BT697" s="12"/>
      <c r="BU697" s="12"/>
      <c r="BV697" s="12"/>
      <c r="BW697" s="12"/>
      <c r="BX697" s="12"/>
      <c r="BY697" s="12"/>
      <c r="BZ697" s="12"/>
      <c r="CA697" s="12"/>
      <c r="CB697" s="12"/>
      <c r="CC697" s="12"/>
      <c r="CD697" s="12"/>
      <c r="CE697" s="12"/>
    </row>
    <row r="698" spans="1:83" ht="14.2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  <c r="AQ698" s="12"/>
      <c r="AR698" s="12"/>
      <c r="AS698" s="12"/>
      <c r="AT698" s="12"/>
      <c r="AU698" s="12"/>
      <c r="AV698" s="12"/>
      <c r="AW698" s="12"/>
      <c r="AX698" s="12"/>
      <c r="AY698" s="12"/>
      <c r="AZ698" s="12"/>
      <c r="BA698" s="12"/>
      <c r="BB698" s="12"/>
      <c r="BC698" s="12"/>
      <c r="BD698" s="12"/>
      <c r="BE698" s="12"/>
      <c r="BF698" s="12"/>
      <c r="BG698" s="12"/>
      <c r="BH698" s="12"/>
      <c r="BI698" s="12"/>
      <c r="BJ698" s="12"/>
      <c r="BK698" s="12"/>
      <c r="BL698" s="12"/>
      <c r="BM698" s="12"/>
      <c r="BN698" s="12"/>
      <c r="BO698" s="12"/>
      <c r="BP698" s="12"/>
      <c r="BQ698" s="12"/>
      <c r="BR698" s="12"/>
      <c r="BS698" s="12"/>
      <c r="BT698" s="12"/>
      <c r="BU698" s="12"/>
      <c r="BV698" s="12"/>
      <c r="BW698" s="12"/>
      <c r="BX698" s="12"/>
      <c r="BY698" s="12"/>
      <c r="BZ698" s="12"/>
      <c r="CA698" s="12"/>
      <c r="CB698" s="12"/>
      <c r="CC698" s="12"/>
      <c r="CD698" s="12"/>
      <c r="CE698" s="12"/>
    </row>
    <row r="699" spans="1:83" ht="14.2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  <c r="AQ699" s="12"/>
      <c r="AR699" s="12"/>
      <c r="AS699" s="12"/>
      <c r="AT699" s="12"/>
      <c r="AU699" s="12"/>
      <c r="AV699" s="12"/>
      <c r="AW699" s="12"/>
      <c r="AX699" s="12"/>
      <c r="AY699" s="12"/>
      <c r="AZ699" s="12"/>
      <c r="BA699" s="12"/>
      <c r="BB699" s="12"/>
      <c r="BC699" s="12"/>
      <c r="BD699" s="12"/>
      <c r="BE699" s="12"/>
      <c r="BF699" s="12"/>
      <c r="BG699" s="12"/>
      <c r="BH699" s="12"/>
      <c r="BI699" s="12"/>
      <c r="BJ699" s="12"/>
      <c r="BK699" s="12"/>
      <c r="BL699" s="12"/>
      <c r="BM699" s="12"/>
      <c r="BN699" s="12"/>
      <c r="BO699" s="12"/>
      <c r="BP699" s="12"/>
      <c r="BQ699" s="12"/>
      <c r="BR699" s="12"/>
      <c r="BS699" s="12"/>
      <c r="BT699" s="12"/>
      <c r="BU699" s="12"/>
      <c r="BV699" s="12"/>
      <c r="BW699" s="12"/>
      <c r="BX699" s="12"/>
      <c r="BY699" s="12"/>
      <c r="BZ699" s="12"/>
      <c r="CA699" s="12"/>
      <c r="CB699" s="12"/>
      <c r="CC699" s="12"/>
      <c r="CD699" s="12"/>
      <c r="CE699" s="12"/>
    </row>
    <row r="700" spans="1:83" ht="14.2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  <c r="AQ700" s="12"/>
      <c r="AR700" s="12"/>
      <c r="AS700" s="12"/>
      <c r="AT700" s="12"/>
      <c r="AU700" s="12"/>
      <c r="AV700" s="12"/>
      <c r="AW700" s="12"/>
      <c r="AX700" s="12"/>
      <c r="AY700" s="12"/>
      <c r="AZ700" s="12"/>
      <c r="BA700" s="12"/>
      <c r="BB700" s="12"/>
      <c r="BC700" s="12"/>
      <c r="BD700" s="12"/>
      <c r="BE700" s="12"/>
      <c r="BF700" s="12"/>
      <c r="BG700" s="12"/>
      <c r="BH700" s="12"/>
      <c r="BI700" s="12"/>
      <c r="BJ700" s="12"/>
      <c r="BK700" s="12"/>
      <c r="BL700" s="12"/>
      <c r="BM700" s="12"/>
      <c r="BN700" s="12"/>
      <c r="BO700" s="12"/>
      <c r="BP700" s="12"/>
      <c r="BQ700" s="12"/>
      <c r="BR700" s="12"/>
      <c r="BS700" s="12"/>
      <c r="BT700" s="12"/>
      <c r="BU700" s="12"/>
      <c r="BV700" s="12"/>
      <c r="BW700" s="12"/>
      <c r="BX700" s="12"/>
      <c r="BY700" s="12"/>
      <c r="BZ700" s="12"/>
      <c r="CA700" s="12"/>
      <c r="CB700" s="12"/>
      <c r="CC700" s="12"/>
      <c r="CD700" s="12"/>
      <c r="CE700" s="12"/>
    </row>
    <row r="701" spans="1:83" ht="14.2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  <c r="AQ701" s="12"/>
      <c r="AR701" s="12"/>
      <c r="AS701" s="12"/>
      <c r="AT701" s="12"/>
      <c r="AU701" s="12"/>
      <c r="AV701" s="12"/>
      <c r="AW701" s="12"/>
      <c r="AX701" s="12"/>
      <c r="AY701" s="12"/>
      <c r="AZ701" s="12"/>
      <c r="BA701" s="12"/>
      <c r="BB701" s="12"/>
      <c r="BC701" s="12"/>
      <c r="BD701" s="12"/>
      <c r="BE701" s="12"/>
      <c r="BF701" s="12"/>
      <c r="BG701" s="12"/>
      <c r="BH701" s="12"/>
      <c r="BI701" s="12"/>
      <c r="BJ701" s="12"/>
      <c r="BK701" s="12"/>
      <c r="BL701" s="12"/>
      <c r="BM701" s="12"/>
      <c r="BN701" s="12"/>
      <c r="BO701" s="12"/>
      <c r="BP701" s="12"/>
      <c r="BQ701" s="12"/>
      <c r="BR701" s="12"/>
      <c r="BS701" s="12"/>
      <c r="BT701" s="12"/>
      <c r="BU701" s="12"/>
      <c r="BV701" s="12"/>
      <c r="BW701" s="12"/>
      <c r="BX701" s="12"/>
      <c r="BY701" s="12"/>
      <c r="BZ701" s="12"/>
      <c r="CA701" s="12"/>
      <c r="CB701" s="12"/>
      <c r="CC701" s="12"/>
      <c r="CD701" s="12"/>
      <c r="CE701" s="12"/>
    </row>
    <row r="702" spans="1:83" ht="14.2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  <c r="AQ702" s="12"/>
      <c r="AR702" s="12"/>
      <c r="AS702" s="12"/>
      <c r="AT702" s="12"/>
      <c r="AU702" s="12"/>
      <c r="AV702" s="12"/>
      <c r="AW702" s="12"/>
      <c r="AX702" s="12"/>
      <c r="AY702" s="12"/>
      <c r="AZ702" s="12"/>
      <c r="BA702" s="12"/>
      <c r="BB702" s="12"/>
      <c r="BC702" s="12"/>
      <c r="BD702" s="12"/>
      <c r="BE702" s="12"/>
      <c r="BF702" s="12"/>
      <c r="BG702" s="12"/>
      <c r="BH702" s="12"/>
      <c r="BI702" s="12"/>
      <c r="BJ702" s="12"/>
      <c r="BK702" s="12"/>
      <c r="BL702" s="12"/>
      <c r="BM702" s="12"/>
      <c r="BN702" s="12"/>
      <c r="BO702" s="12"/>
      <c r="BP702" s="12"/>
      <c r="BQ702" s="12"/>
      <c r="BR702" s="12"/>
      <c r="BS702" s="12"/>
      <c r="BT702" s="12"/>
      <c r="BU702" s="12"/>
      <c r="BV702" s="12"/>
      <c r="BW702" s="12"/>
      <c r="BX702" s="12"/>
      <c r="BY702" s="12"/>
      <c r="BZ702" s="12"/>
      <c r="CA702" s="12"/>
      <c r="CB702" s="12"/>
      <c r="CC702" s="12"/>
      <c r="CD702" s="12"/>
      <c r="CE702" s="12"/>
    </row>
    <row r="703" spans="1:83" ht="14.2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  <c r="AQ703" s="12"/>
      <c r="AR703" s="12"/>
      <c r="AS703" s="12"/>
      <c r="AT703" s="12"/>
      <c r="AU703" s="12"/>
      <c r="AV703" s="12"/>
      <c r="AW703" s="12"/>
      <c r="AX703" s="12"/>
      <c r="AY703" s="12"/>
      <c r="AZ703" s="12"/>
      <c r="BA703" s="12"/>
      <c r="BB703" s="12"/>
      <c r="BC703" s="12"/>
      <c r="BD703" s="12"/>
      <c r="BE703" s="12"/>
      <c r="BF703" s="12"/>
      <c r="BG703" s="12"/>
      <c r="BH703" s="12"/>
      <c r="BI703" s="12"/>
      <c r="BJ703" s="12"/>
      <c r="BK703" s="12"/>
      <c r="BL703" s="12"/>
      <c r="BM703" s="12"/>
      <c r="BN703" s="12"/>
      <c r="BO703" s="12"/>
      <c r="BP703" s="12"/>
      <c r="BQ703" s="12"/>
      <c r="BR703" s="12"/>
      <c r="BS703" s="12"/>
      <c r="BT703" s="12"/>
      <c r="BU703" s="12"/>
      <c r="BV703" s="12"/>
      <c r="BW703" s="12"/>
      <c r="BX703" s="12"/>
      <c r="BY703" s="12"/>
      <c r="BZ703" s="12"/>
      <c r="CA703" s="12"/>
      <c r="CB703" s="12"/>
      <c r="CC703" s="12"/>
      <c r="CD703" s="12"/>
      <c r="CE703" s="12"/>
    </row>
    <row r="704" spans="1:83" ht="14.2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  <c r="AQ704" s="12"/>
      <c r="AR704" s="12"/>
      <c r="AS704" s="12"/>
      <c r="AT704" s="12"/>
      <c r="AU704" s="12"/>
      <c r="AV704" s="12"/>
      <c r="AW704" s="12"/>
      <c r="AX704" s="12"/>
      <c r="AY704" s="12"/>
      <c r="AZ704" s="12"/>
      <c r="BA704" s="12"/>
      <c r="BB704" s="12"/>
      <c r="BC704" s="12"/>
      <c r="BD704" s="12"/>
      <c r="BE704" s="12"/>
      <c r="BF704" s="12"/>
      <c r="BG704" s="12"/>
      <c r="BH704" s="12"/>
      <c r="BI704" s="12"/>
      <c r="BJ704" s="12"/>
      <c r="BK704" s="12"/>
      <c r="BL704" s="12"/>
      <c r="BM704" s="12"/>
      <c r="BN704" s="12"/>
      <c r="BO704" s="12"/>
      <c r="BP704" s="12"/>
      <c r="BQ704" s="12"/>
      <c r="BR704" s="12"/>
      <c r="BS704" s="12"/>
      <c r="BT704" s="12"/>
      <c r="BU704" s="12"/>
      <c r="BV704" s="12"/>
      <c r="BW704" s="12"/>
      <c r="BX704" s="12"/>
      <c r="BY704" s="12"/>
      <c r="BZ704" s="12"/>
      <c r="CA704" s="12"/>
      <c r="CB704" s="12"/>
      <c r="CC704" s="12"/>
      <c r="CD704" s="12"/>
      <c r="CE704" s="12"/>
    </row>
    <row r="705" spans="1:83" ht="14.2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  <c r="AQ705" s="12"/>
      <c r="AR705" s="12"/>
      <c r="AS705" s="12"/>
      <c r="AT705" s="12"/>
      <c r="AU705" s="12"/>
      <c r="AV705" s="12"/>
      <c r="AW705" s="12"/>
      <c r="AX705" s="12"/>
      <c r="AY705" s="12"/>
      <c r="AZ705" s="12"/>
      <c r="BA705" s="12"/>
      <c r="BB705" s="12"/>
      <c r="BC705" s="12"/>
      <c r="BD705" s="12"/>
      <c r="BE705" s="12"/>
      <c r="BF705" s="12"/>
      <c r="BG705" s="12"/>
      <c r="BH705" s="12"/>
      <c r="BI705" s="12"/>
      <c r="BJ705" s="12"/>
      <c r="BK705" s="12"/>
      <c r="BL705" s="12"/>
      <c r="BM705" s="12"/>
      <c r="BN705" s="12"/>
      <c r="BO705" s="12"/>
      <c r="BP705" s="12"/>
      <c r="BQ705" s="12"/>
      <c r="BR705" s="12"/>
      <c r="BS705" s="12"/>
      <c r="BT705" s="12"/>
      <c r="BU705" s="12"/>
      <c r="BV705" s="12"/>
      <c r="BW705" s="12"/>
      <c r="BX705" s="12"/>
      <c r="BY705" s="12"/>
      <c r="BZ705" s="12"/>
      <c r="CA705" s="12"/>
      <c r="CB705" s="12"/>
      <c r="CC705" s="12"/>
      <c r="CD705" s="12"/>
      <c r="CE705" s="12"/>
    </row>
    <row r="706" spans="1:83" ht="14.2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  <c r="AQ706" s="12"/>
      <c r="AR706" s="12"/>
      <c r="AS706" s="12"/>
      <c r="AT706" s="12"/>
      <c r="AU706" s="12"/>
      <c r="AV706" s="12"/>
      <c r="AW706" s="12"/>
      <c r="AX706" s="12"/>
      <c r="AY706" s="12"/>
      <c r="AZ706" s="12"/>
      <c r="BA706" s="12"/>
      <c r="BB706" s="12"/>
      <c r="BC706" s="12"/>
      <c r="BD706" s="12"/>
      <c r="BE706" s="12"/>
      <c r="BF706" s="12"/>
      <c r="BG706" s="12"/>
      <c r="BH706" s="12"/>
      <c r="BI706" s="12"/>
      <c r="BJ706" s="12"/>
      <c r="BK706" s="12"/>
      <c r="BL706" s="12"/>
      <c r="BM706" s="12"/>
      <c r="BN706" s="12"/>
      <c r="BO706" s="12"/>
      <c r="BP706" s="12"/>
      <c r="BQ706" s="12"/>
      <c r="BR706" s="12"/>
      <c r="BS706" s="12"/>
      <c r="BT706" s="12"/>
      <c r="BU706" s="12"/>
      <c r="BV706" s="12"/>
      <c r="BW706" s="12"/>
      <c r="BX706" s="12"/>
      <c r="BY706" s="12"/>
      <c r="BZ706" s="12"/>
      <c r="CA706" s="12"/>
      <c r="CB706" s="12"/>
      <c r="CC706" s="12"/>
      <c r="CD706" s="12"/>
      <c r="CE706" s="12"/>
    </row>
    <row r="707" spans="1:83" ht="14.2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  <c r="AQ707" s="12"/>
      <c r="AR707" s="12"/>
      <c r="AS707" s="12"/>
      <c r="AT707" s="12"/>
      <c r="AU707" s="12"/>
      <c r="AV707" s="12"/>
      <c r="AW707" s="12"/>
      <c r="AX707" s="12"/>
      <c r="AY707" s="12"/>
      <c r="AZ707" s="12"/>
      <c r="BA707" s="12"/>
      <c r="BB707" s="12"/>
      <c r="BC707" s="12"/>
      <c r="BD707" s="12"/>
      <c r="BE707" s="12"/>
      <c r="BF707" s="12"/>
      <c r="BG707" s="12"/>
      <c r="BH707" s="12"/>
      <c r="BI707" s="12"/>
      <c r="BJ707" s="12"/>
      <c r="BK707" s="12"/>
      <c r="BL707" s="12"/>
      <c r="BM707" s="12"/>
      <c r="BN707" s="12"/>
      <c r="BO707" s="12"/>
      <c r="BP707" s="12"/>
      <c r="BQ707" s="12"/>
      <c r="BR707" s="12"/>
      <c r="BS707" s="12"/>
      <c r="BT707" s="12"/>
      <c r="BU707" s="12"/>
      <c r="BV707" s="12"/>
      <c r="BW707" s="12"/>
      <c r="BX707" s="12"/>
      <c r="BY707" s="12"/>
      <c r="BZ707" s="12"/>
      <c r="CA707" s="12"/>
      <c r="CB707" s="12"/>
      <c r="CC707" s="12"/>
      <c r="CD707" s="12"/>
      <c r="CE707" s="12"/>
    </row>
    <row r="708" spans="1:83" ht="14.2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  <c r="AQ708" s="12"/>
      <c r="AR708" s="12"/>
      <c r="AS708" s="12"/>
      <c r="AT708" s="12"/>
      <c r="AU708" s="12"/>
      <c r="AV708" s="12"/>
      <c r="AW708" s="12"/>
      <c r="AX708" s="12"/>
      <c r="AY708" s="12"/>
      <c r="AZ708" s="12"/>
      <c r="BA708" s="12"/>
      <c r="BB708" s="12"/>
      <c r="BC708" s="12"/>
      <c r="BD708" s="12"/>
      <c r="BE708" s="12"/>
      <c r="BF708" s="12"/>
      <c r="BG708" s="12"/>
      <c r="BH708" s="12"/>
      <c r="BI708" s="12"/>
      <c r="BJ708" s="12"/>
      <c r="BK708" s="12"/>
      <c r="BL708" s="12"/>
      <c r="BM708" s="12"/>
      <c r="BN708" s="12"/>
      <c r="BO708" s="12"/>
      <c r="BP708" s="12"/>
      <c r="BQ708" s="12"/>
      <c r="BR708" s="12"/>
      <c r="BS708" s="12"/>
      <c r="BT708" s="12"/>
      <c r="BU708" s="12"/>
      <c r="BV708" s="12"/>
      <c r="BW708" s="12"/>
      <c r="BX708" s="12"/>
      <c r="BY708" s="12"/>
      <c r="BZ708" s="12"/>
      <c r="CA708" s="12"/>
      <c r="CB708" s="12"/>
      <c r="CC708" s="12"/>
      <c r="CD708" s="12"/>
      <c r="CE708" s="12"/>
    </row>
    <row r="709" spans="1:83" ht="14.2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  <c r="AQ709" s="12"/>
      <c r="AR709" s="12"/>
      <c r="AS709" s="12"/>
      <c r="AT709" s="12"/>
      <c r="AU709" s="12"/>
      <c r="AV709" s="12"/>
      <c r="AW709" s="12"/>
      <c r="AX709" s="12"/>
      <c r="AY709" s="12"/>
      <c r="AZ709" s="12"/>
      <c r="BA709" s="12"/>
      <c r="BB709" s="12"/>
      <c r="BC709" s="12"/>
      <c r="BD709" s="12"/>
      <c r="BE709" s="12"/>
      <c r="BF709" s="12"/>
      <c r="BG709" s="12"/>
      <c r="BH709" s="12"/>
      <c r="BI709" s="12"/>
      <c r="BJ709" s="12"/>
      <c r="BK709" s="12"/>
      <c r="BL709" s="12"/>
      <c r="BM709" s="12"/>
      <c r="BN709" s="12"/>
      <c r="BO709" s="12"/>
      <c r="BP709" s="12"/>
      <c r="BQ709" s="12"/>
      <c r="BR709" s="12"/>
      <c r="BS709" s="12"/>
      <c r="BT709" s="12"/>
      <c r="BU709" s="12"/>
      <c r="BV709" s="12"/>
      <c r="BW709" s="12"/>
      <c r="BX709" s="12"/>
      <c r="BY709" s="12"/>
      <c r="BZ709" s="12"/>
      <c r="CA709" s="12"/>
      <c r="CB709" s="12"/>
      <c r="CC709" s="12"/>
      <c r="CD709" s="12"/>
      <c r="CE709" s="12"/>
    </row>
    <row r="710" spans="1:83" ht="14.2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  <c r="AQ710" s="12"/>
      <c r="AR710" s="12"/>
      <c r="AS710" s="12"/>
      <c r="AT710" s="12"/>
      <c r="AU710" s="12"/>
      <c r="AV710" s="12"/>
      <c r="AW710" s="12"/>
      <c r="AX710" s="12"/>
      <c r="AY710" s="12"/>
      <c r="AZ710" s="12"/>
      <c r="BA710" s="12"/>
      <c r="BB710" s="12"/>
      <c r="BC710" s="12"/>
      <c r="BD710" s="12"/>
      <c r="BE710" s="12"/>
      <c r="BF710" s="12"/>
      <c r="BG710" s="12"/>
      <c r="BH710" s="12"/>
      <c r="BI710" s="12"/>
      <c r="BJ710" s="12"/>
      <c r="BK710" s="12"/>
      <c r="BL710" s="12"/>
      <c r="BM710" s="12"/>
      <c r="BN710" s="12"/>
      <c r="BO710" s="12"/>
      <c r="BP710" s="12"/>
      <c r="BQ710" s="12"/>
      <c r="BR710" s="12"/>
      <c r="BS710" s="12"/>
      <c r="BT710" s="12"/>
      <c r="BU710" s="12"/>
      <c r="BV710" s="12"/>
      <c r="BW710" s="12"/>
      <c r="BX710" s="12"/>
      <c r="BY710" s="12"/>
      <c r="BZ710" s="12"/>
      <c r="CA710" s="12"/>
      <c r="CB710" s="12"/>
      <c r="CC710" s="12"/>
      <c r="CD710" s="12"/>
      <c r="CE710" s="12"/>
    </row>
    <row r="711" spans="1:83" ht="14.2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  <c r="AQ711" s="12"/>
      <c r="AR711" s="12"/>
      <c r="AS711" s="12"/>
      <c r="AT711" s="12"/>
      <c r="AU711" s="12"/>
      <c r="AV711" s="12"/>
      <c r="AW711" s="12"/>
      <c r="AX711" s="12"/>
      <c r="AY711" s="12"/>
      <c r="AZ711" s="12"/>
      <c r="BA711" s="12"/>
      <c r="BB711" s="12"/>
      <c r="BC711" s="12"/>
      <c r="BD711" s="12"/>
      <c r="BE711" s="12"/>
      <c r="BF711" s="12"/>
      <c r="BG711" s="12"/>
      <c r="BH711" s="12"/>
      <c r="BI711" s="12"/>
      <c r="BJ711" s="12"/>
      <c r="BK711" s="12"/>
      <c r="BL711" s="12"/>
      <c r="BM711" s="12"/>
      <c r="BN711" s="12"/>
      <c r="BO711" s="12"/>
      <c r="BP711" s="12"/>
      <c r="BQ711" s="12"/>
      <c r="BR711" s="12"/>
      <c r="BS711" s="12"/>
      <c r="BT711" s="12"/>
      <c r="BU711" s="12"/>
      <c r="BV711" s="12"/>
      <c r="BW711" s="12"/>
      <c r="BX711" s="12"/>
      <c r="BY711" s="12"/>
      <c r="BZ711" s="12"/>
      <c r="CA711" s="12"/>
      <c r="CB711" s="12"/>
      <c r="CC711" s="12"/>
      <c r="CD711" s="12"/>
      <c r="CE711" s="12"/>
    </row>
    <row r="712" spans="1:83" ht="14.2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  <c r="AQ712" s="12"/>
      <c r="AR712" s="12"/>
      <c r="AS712" s="12"/>
      <c r="AT712" s="12"/>
      <c r="AU712" s="12"/>
      <c r="AV712" s="12"/>
      <c r="AW712" s="12"/>
      <c r="AX712" s="12"/>
      <c r="AY712" s="12"/>
      <c r="AZ712" s="12"/>
      <c r="BA712" s="12"/>
      <c r="BB712" s="12"/>
      <c r="BC712" s="12"/>
      <c r="BD712" s="12"/>
      <c r="BE712" s="12"/>
      <c r="BF712" s="12"/>
      <c r="BG712" s="12"/>
      <c r="BH712" s="12"/>
      <c r="BI712" s="12"/>
      <c r="BJ712" s="12"/>
      <c r="BK712" s="12"/>
      <c r="BL712" s="12"/>
      <c r="BM712" s="12"/>
      <c r="BN712" s="12"/>
      <c r="BO712" s="12"/>
      <c r="BP712" s="12"/>
      <c r="BQ712" s="12"/>
      <c r="BR712" s="12"/>
      <c r="BS712" s="12"/>
      <c r="BT712" s="12"/>
      <c r="BU712" s="12"/>
      <c r="BV712" s="12"/>
      <c r="BW712" s="12"/>
      <c r="BX712" s="12"/>
      <c r="BY712" s="12"/>
      <c r="BZ712" s="12"/>
      <c r="CA712" s="12"/>
      <c r="CB712" s="12"/>
      <c r="CC712" s="12"/>
      <c r="CD712" s="12"/>
      <c r="CE712" s="12"/>
    </row>
    <row r="713" spans="1:83" ht="14.2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  <c r="AQ713" s="12"/>
      <c r="AR713" s="12"/>
      <c r="AS713" s="12"/>
      <c r="AT713" s="12"/>
      <c r="AU713" s="12"/>
      <c r="AV713" s="12"/>
      <c r="AW713" s="12"/>
      <c r="AX713" s="12"/>
      <c r="AY713" s="12"/>
      <c r="AZ713" s="12"/>
      <c r="BA713" s="12"/>
      <c r="BB713" s="12"/>
      <c r="BC713" s="12"/>
      <c r="BD713" s="12"/>
      <c r="BE713" s="12"/>
      <c r="BF713" s="12"/>
      <c r="BG713" s="12"/>
      <c r="BH713" s="12"/>
      <c r="BI713" s="12"/>
      <c r="BJ713" s="12"/>
      <c r="BK713" s="12"/>
      <c r="BL713" s="12"/>
      <c r="BM713" s="12"/>
      <c r="BN713" s="12"/>
      <c r="BO713" s="12"/>
      <c r="BP713" s="12"/>
      <c r="BQ713" s="12"/>
      <c r="BR713" s="12"/>
      <c r="BS713" s="12"/>
      <c r="BT713" s="12"/>
      <c r="BU713" s="12"/>
      <c r="BV713" s="12"/>
      <c r="BW713" s="12"/>
      <c r="BX713" s="12"/>
      <c r="BY713" s="12"/>
      <c r="BZ713" s="12"/>
      <c r="CA713" s="12"/>
      <c r="CB713" s="12"/>
      <c r="CC713" s="12"/>
      <c r="CD713" s="12"/>
      <c r="CE713" s="12"/>
    </row>
    <row r="714" spans="1:83" ht="14.2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  <c r="AQ714" s="12"/>
      <c r="AR714" s="12"/>
      <c r="AS714" s="12"/>
      <c r="AT714" s="12"/>
      <c r="AU714" s="12"/>
      <c r="AV714" s="12"/>
      <c r="AW714" s="12"/>
      <c r="AX714" s="12"/>
      <c r="AY714" s="12"/>
      <c r="AZ714" s="12"/>
      <c r="BA714" s="12"/>
      <c r="BB714" s="12"/>
      <c r="BC714" s="12"/>
      <c r="BD714" s="12"/>
      <c r="BE714" s="12"/>
      <c r="BF714" s="12"/>
      <c r="BG714" s="12"/>
      <c r="BH714" s="12"/>
      <c r="BI714" s="12"/>
      <c r="BJ714" s="12"/>
      <c r="BK714" s="12"/>
      <c r="BL714" s="12"/>
      <c r="BM714" s="12"/>
      <c r="BN714" s="12"/>
      <c r="BO714" s="12"/>
      <c r="BP714" s="12"/>
      <c r="BQ714" s="12"/>
      <c r="BR714" s="12"/>
      <c r="BS714" s="12"/>
      <c r="BT714" s="12"/>
      <c r="BU714" s="12"/>
      <c r="BV714" s="12"/>
      <c r="BW714" s="12"/>
      <c r="BX714" s="12"/>
      <c r="BY714" s="12"/>
      <c r="BZ714" s="12"/>
      <c r="CA714" s="12"/>
      <c r="CB714" s="12"/>
      <c r="CC714" s="12"/>
      <c r="CD714" s="12"/>
      <c r="CE714" s="12"/>
    </row>
    <row r="715" spans="1:83" ht="14.2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  <c r="AQ715" s="12"/>
      <c r="AR715" s="12"/>
      <c r="AS715" s="12"/>
      <c r="AT715" s="12"/>
      <c r="AU715" s="12"/>
      <c r="AV715" s="12"/>
      <c r="AW715" s="12"/>
      <c r="AX715" s="12"/>
      <c r="AY715" s="12"/>
      <c r="AZ715" s="12"/>
      <c r="BA715" s="12"/>
      <c r="BB715" s="12"/>
      <c r="BC715" s="12"/>
      <c r="BD715" s="12"/>
      <c r="BE715" s="12"/>
      <c r="BF715" s="12"/>
      <c r="BG715" s="12"/>
      <c r="BH715" s="12"/>
      <c r="BI715" s="12"/>
      <c r="BJ715" s="12"/>
      <c r="BK715" s="12"/>
      <c r="BL715" s="12"/>
      <c r="BM715" s="12"/>
      <c r="BN715" s="12"/>
      <c r="BO715" s="12"/>
      <c r="BP715" s="12"/>
      <c r="BQ715" s="12"/>
      <c r="BR715" s="12"/>
      <c r="BS715" s="12"/>
      <c r="BT715" s="12"/>
      <c r="BU715" s="12"/>
      <c r="BV715" s="12"/>
      <c r="BW715" s="12"/>
      <c r="BX715" s="12"/>
      <c r="BY715" s="12"/>
      <c r="BZ715" s="12"/>
      <c r="CA715" s="12"/>
      <c r="CB715" s="12"/>
      <c r="CC715" s="12"/>
      <c r="CD715" s="12"/>
      <c r="CE715" s="12"/>
    </row>
    <row r="716" spans="1:83" ht="14.2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  <c r="AQ716" s="12"/>
      <c r="AR716" s="12"/>
      <c r="AS716" s="12"/>
      <c r="AT716" s="12"/>
      <c r="AU716" s="12"/>
      <c r="AV716" s="12"/>
      <c r="AW716" s="12"/>
      <c r="AX716" s="12"/>
      <c r="AY716" s="12"/>
      <c r="AZ716" s="12"/>
      <c r="BA716" s="12"/>
      <c r="BB716" s="12"/>
      <c r="BC716" s="12"/>
      <c r="BD716" s="12"/>
      <c r="BE716" s="12"/>
      <c r="BF716" s="12"/>
      <c r="BG716" s="12"/>
      <c r="BH716" s="12"/>
      <c r="BI716" s="12"/>
      <c r="BJ716" s="12"/>
      <c r="BK716" s="12"/>
      <c r="BL716" s="12"/>
      <c r="BM716" s="12"/>
      <c r="BN716" s="12"/>
      <c r="BO716" s="12"/>
      <c r="BP716" s="12"/>
      <c r="BQ716" s="12"/>
      <c r="BR716" s="12"/>
      <c r="BS716" s="12"/>
      <c r="BT716" s="12"/>
      <c r="BU716" s="12"/>
      <c r="BV716" s="12"/>
      <c r="BW716" s="12"/>
      <c r="BX716" s="12"/>
      <c r="BY716" s="12"/>
      <c r="BZ716" s="12"/>
      <c r="CA716" s="12"/>
      <c r="CB716" s="12"/>
      <c r="CC716" s="12"/>
      <c r="CD716" s="12"/>
      <c r="CE716" s="12"/>
    </row>
    <row r="717" spans="1:83" ht="14.2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  <c r="AQ717" s="12"/>
      <c r="AR717" s="12"/>
      <c r="AS717" s="12"/>
      <c r="AT717" s="12"/>
      <c r="AU717" s="12"/>
      <c r="AV717" s="12"/>
      <c r="AW717" s="12"/>
      <c r="AX717" s="12"/>
      <c r="AY717" s="12"/>
      <c r="AZ717" s="12"/>
      <c r="BA717" s="12"/>
      <c r="BB717" s="12"/>
      <c r="BC717" s="12"/>
      <c r="BD717" s="12"/>
      <c r="BE717" s="12"/>
      <c r="BF717" s="12"/>
      <c r="BG717" s="12"/>
      <c r="BH717" s="12"/>
      <c r="BI717" s="12"/>
      <c r="BJ717" s="12"/>
      <c r="BK717" s="12"/>
      <c r="BL717" s="12"/>
      <c r="BM717" s="12"/>
      <c r="BN717" s="12"/>
      <c r="BO717" s="12"/>
      <c r="BP717" s="12"/>
      <c r="BQ717" s="12"/>
      <c r="BR717" s="12"/>
      <c r="BS717" s="12"/>
      <c r="BT717" s="12"/>
      <c r="BU717" s="12"/>
      <c r="BV717" s="12"/>
      <c r="BW717" s="12"/>
      <c r="BX717" s="12"/>
      <c r="BY717" s="12"/>
      <c r="BZ717" s="12"/>
      <c r="CA717" s="12"/>
      <c r="CB717" s="12"/>
      <c r="CC717" s="12"/>
      <c r="CD717" s="12"/>
      <c r="CE717" s="12"/>
    </row>
    <row r="718" spans="1:83" ht="14.2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  <c r="AQ718" s="12"/>
      <c r="AR718" s="12"/>
      <c r="AS718" s="12"/>
      <c r="AT718" s="12"/>
      <c r="AU718" s="12"/>
      <c r="AV718" s="12"/>
      <c r="AW718" s="12"/>
      <c r="AX718" s="12"/>
      <c r="AY718" s="12"/>
      <c r="AZ718" s="12"/>
      <c r="BA718" s="12"/>
      <c r="BB718" s="12"/>
      <c r="BC718" s="12"/>
      <c r="BD718" s="12"/>
      <c r="BE718" s="12"/>
      <c r="BF718" s="12"/>
      <c r="BG718" s="12"/>
      <c r="BH718" s="12"/>
      <c r="BI718" s="12"/>
      <c r="BJ718" s="12"/>
      <c r="BK718" s="12"/>
      <c r="BL718" s="12"/>
      <c r="BM718" s="12"/>
      <c r="BN718" s="12"/>
      <c r="BO718" s="12"/>
      <c r="BP718" s="12"/>
      <c r="BQ718" s="12"/>
      <c r="BR718" s="12"/>
      <c r="BS718" s="12"/>
      <c r="BT718" s="12"/>
      <c r="BU718" s="12"/>
      <c r="BV718" s="12"/>
      <c r="BW718" s="12"/>
      <c r="BX718" s="12"/>
      <c r="BY718" s="12"/>
      <c r="BZ718" s="12"/>
      <c r="CA718" s="12"/>
      <c r="CB718" s="12"/>
      <c r="CC718" s="12"/>
      <c r="CD718" s="12"/>
      <c r="CE718" s="12"/>
    </row>
    <row r="719" spans="1:83" ht="14.2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  <c r="AQ719" s="12"/>
      <c r="AR719" s="12"/>
      <c r="AS719" s="12"/>
      <c r="AT719" s="12"/>
      <c r="AU719" s="12"/>
      <c r="AV719" s="12"/>
      <c r="AW719" s="12"/>
      <c r="AX719" s="12"/>
      <c r="AY719" s="12"/>
      <c r="AZ719" s="12"/>
      <c r="BA719" s="12"/>
      <c r="BB719" s="12"/>
      <c r="BC719" s="12"/>
      <c r="BD719" s="12"/>
      <c r="BE719" s="12"/>
      <c r="BF719" s="12"/>
      <c r="BG719" s="12"/>
      <c r="BH719" s="12"/>
      <c r="BI719" s="12"/>
      <c r="BJ719" s="12"/>
      <c r="BK719" s="12"/>
      <c r="BL719" s="12"/>
      <c r="BM719" s="12"/>
      <c r="BN719" s="12"/>
      <c r="BO719" s="12"/>
      <c r="BP719" s="12"/>
      <c r="BQ719" s="12"/>
      <c r="BR719" s="12"/>
      <c r="BS719" s="12"/>
      <c r="BT719" s="12"/>
      <c r="BU719" s="12"/>
      <c r="BV719" s="12"/>
      <c r="BW719" s="12"/>
      <c r="BX719" s="12"/>
      <c r="BY719" s="12"/>
      <c r="BZ719" s="12"/>
      <c r="CA719" s="12"/>
      <c r="CB719" s="12"/>
      <c r="CC719" s="12"/>
      <c r="CD719" s="12"/>
      <c r="CE719" s="12"/>
    </row>
    <row r="720" spans="1:83" ht="14.2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  <c r="AQ720" s="12"/>
      <c r="AR720" s="12"/>
      <c r="AS720" s="12"/>
      <c r="AT720" s="12"/>
      <c r="AU720" s="12"/>
      <c r="AV720" s="12"/>
      <c r="AW720" s="12"/>
      <c r="AX720" s="12"/>
      <c r="AY720" s="12"/>
      <c r="AZ720" s="12"/>
      <c r="BA720" s="12"/>
      <c r="BB720" s="12"/>
      <c r="BC720" s="12"/>
      <c r="BD720" s="12"/>
      <c r="BE720" s="12"/>
      <c r="BF720" s="12"/>
      <c r="BG720" s="12"/>
      <c r="BH720" s="12"/>
      <c r="BI720" s="12"/>
      <c r="BJ720" s="12"/>
      <c r="BK720" s="12"/>
      <c r="BL720" s="12"/>
      <c r="BM720" s="12"/>
      <c r="BN720" s="12"/>
      <c r="BO720" s="12"/>
      <c r="BP720" s="12"/>
      <c r="BQ720" s="12"/>
      <c r="BR720" s="12"/>
      <c r="BS720" s="12"/>
      <c r="BT720" s="12"/>
      <c r="BU720" s="12"/>
      <c r="BV720" s="12"/>
      <c r="BW720" s="12"/>
      <c r="BX720" s="12"/>
      <c r="BY720" s="12"/>
      <c r="BZ720" s="12"/>
      <c r="CA720" s="12"/>
      <c r="CB720" s="12"/>
      <c r="CC720" s="12"/>
      <c r="CD720" s="12"/>
      <c r="CE720" s="12"/>
    </row>
    <row r="721" spans="1:83" ht="14.2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  <c r="AQ721" s="12"/>
      <c r="AR721" s="12"/>
      <c r="AS721" s="12"/>
      <c r="AT721" s="12"/>
      <c r="AU721" s="12"/>
      <c r="AV721" s="12"/>
      <c r="AW721" s="12"/>
      <c r="AX721" s="12"/>
      <c r="AY721" s="12"/>
      <c r="AZ721" s="12"/>
      <c r="BA721" s="12"/>
      <c r="BB721" s="12"/>
      <c r="BC721" s="12"/>
      <c r="BD721" s="12"/>
      <c r="BE721" s="12"/>
      <c r="BF721" s="12"/>
      <c r="BG721" s="12"/>
      <c r="BH721" s="12"/>
      <c r="BI721" s="12"/>
      <c r="BJ721" s="12"/>
      <c r="BK721" s="12"/>
      <c r="BL721" s="12"/>
      <c r="BM721" s="12"/>
      <c r="BN721" s="12"/>
      <c r="BO721" s="12"/>
      <c r="BP721" s="12"/>
      <c r="BQ721" s="12"/>
      <c r="BR721" s="12"/>
      <c r="BS721" s="12"/>
      <c r="BT721" s="12"/>
      <c r="BU721" s="12"/>
      <c r="BV721" s="12"/>
      <c r="BW721" s="12"/>
      <c r="BX721" s="12"/>
      <c r="BY721" s="12"/>
      <c r="BZ721" s="12"/>
      <c r="CA721" s="12"/>
      <c r="CB721" s="12"/>
      <c r="CC721" s="12"/>
      <c r="CD721" s="12"/>
      <c r="CE721" s="12"/>
    </row>
    <row r="722" spans="1:83" ht="14.2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  <c r="AQ722" s="12"/>
      <c r="AR722" s="12"/>
      <c r="AS722" s="12"/>
      <c r="AT722" s="12"/>
      <c r="AU722" s="12"/>
      <c r="AV722" s="12"/>
      <c r="AW722" s="12"/>
      <c r="AX722" s="12"/>
      <c r="AY722" s="12"/>
      <c r="AZ722" s="12"/>
      <c r="BA722" s="12"/>
      <c r="BB722" s="12"/>
      <c r="BC722" s="12"/>
      <c r="BD722" s="12"/>
      <c r="BE722" s="12"/>
      <c r="BF722" s="12"/>
      <c r="BG722" s="12"/>
      <c r="BH722" s="12"/>
      <c r="BI722" s="12"/>
      <c r="BJ722" s="12"/>
      <c r="BK722" s="12"/>
      <c r="BL722" s="12"/>
      <c r="BM722" s="12"/>
      <c r="BN722" s="12"/>
      <c r="BO722" s="12"/>
      <c r="BP722" s="12"/>
      <c r="BQ722" s="12"/>
      <c r="BR722" s="12"/>
      <c r="BS722" s="12"/>
      <c r="BT722" s="12"/>
      <c r="BU722" s="12"/>
      <c r="BV722" s="12"/>
      <c r="BW722" s="12"/>
      <c r="BX722" s="12"/>
      <c r="BY722" s="12"/>
      <c r="BZ722" s="12"/>
      <c r="CA722" s="12"/>
      <c r="CB722" s="12"/>
      <c r="CC722" s="12"/>
      <c r="CD722" s="12"/>
      <c r="CE722" s="12"/>
    </row>
    <row r="723" spans="1:83" ht="14.2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  <c r="AQ723" s="12"/>
      <c r="AR723" s="12"/>
      <c r="AS723" s="12"/>
      <c r="AT723" s="12"/>
      <c r="AU723" s="12"/>
      <c r="AV723" s="12"/>
      <c r="AW723" s="12"/>
      <c r="AX723" s="12"/>
      <c r="AY723" s="12"/>
      <c r="AZ723" s="12"/>
      <c r="BA723" s="12"/>
      <c r="BB723" s="12"/>
      <c r="BC723" s="12"/>
      <c r="BD723" s="12"/>
      <c r="BE723" s="12"/>
      <c r="BF723" s="12"/>
      <c r="BG723" s="12"/>
      <c r="BH723" s="12"/>
      <c r="BI723" s="12"/>
      <c r="BJ723" s="12"/>
      <c r="BK723" s="12"/>
      <c r="BL723" s="12"/>
      <c r="BM723" s="12"/>
      <c r="BN723" s="12"/>
      <c r="BO723" s="12"/>
      <c r="BP723" s="12"/>
      <c r="BQ723" s="12"/>
      <c r="BR723" s="12"/>
      <c r="BS723" s="12"/>
      <c r="BT723" s="12"/>
      <c r="BU723" s="12"/>
      <c r="BV723" s="12"/>
      <c r="BW723" s="12"/>
      <c r="BX723" s="12"/>
      <c r="BY723" s="12"/>
      <c r="BZ723" s="12"/>
      <c r="CA723" s="12"/>
      <c r="CB723" s="12"/>
      <c r="CC723" s="12"/>
      <c r="CD723" s="12"/>
      <c r="CE723" s="12"/>
    </row>
    <row r="724" spans="1:83" ht="14.2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  <c r="AQ724" s="12"/>
      <c r="AR724" s="12"/>
      <c r="AS724" s="12"/>
      <c r="AT724" s="12"/>
      <c r="AU724" s="12"/>
      <c r="AV724" s="12"/>
      <c r="AW724" s="12"/>
      <c r="AX724" s="12"/>
      <c r="AY724" s="12"/>
      <c r="AZ724" s="12"/>
      <c r="BA724" s="12"/>
      <c r="BB724" s="12"/>
      <c r="BC724" s="12"/>
      <c r="BD724" s="12"/>
      <c r="BE724" s="12"/>
      <c r="BF724" s="12"/>
      <c r="BG724" s="12"/>
      <c r="BH724" s="12"/>
      <c r="BI724" s="12"/>
      <c r="BJ724" s="12"/>
      <c r="BK724" s="12"/>
      <c r="BL724" s="12"/>
      <c r="BM724" s="12"/>
      <c r="BN724" s="12"/>
      <c r="BO724" s="12"/>
      <c r="BP724" s="12"/>
      <c r="BQ724" s="12"/>
      <c r="BR724" s="12"/>
      <c r="BS724" s="12"/>
      <c r="BT724" s="12"/>
      <c r="BU724" s="12"/>
      <c r="BV724" s="12"/>
      <c r="BW724" s="12"/>
      <c r="BX724" s="12"/>
      <c r="BY724" s="12"/>
      <c r="BZ724" s="12"/>
      <c r="CA724" s="12"/>
      <c r="CB724" s="12"/>
      <c r="CC724" s="12"/>
      <c r="CD724" s="12"/>
      <c r="CE724" s="12"/>
    </row>
    <row r="725" spans="1:83" ht="14.2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  <c r="AQ725" s="12"/>
      <c r="AR725" s="12"/>
      <c r="AS725" s="12"/>
      <c r="AT725" s="12"/>
      <c r="AU725" s="12"/>
      <c r="AV725" s="12"/>
      <c r="AW725" s="12"/>
      <c r="AX725" s="12"/>
      <c r="AY725" s="12"/>
      <c r="AZ725" s="12"/>
      <c r="BA725" s="12"/>
      <c r="BB725" s="12"/>
      <c r="BC725" s="12"/>
      <c r="BD725" s="12"/>
      <c r="BE725" s="12"/>
      <c r="BF725" s="12"/>
      <c r="BG725" s="12"/>
      <c r="BH725" s="12"/>
      <c r="BI725" s="12"/>
      <c r="BJ725" s="12"/>
      <c r="BK725" s="12"/>
      <c r="BL725" s="12"/>
      <c r="BM725" s="12"/>
      <c r="BN725" s="12"/>
      <c r="BO725" s="12"/>
      <c r="BP725" s="12"/>
      <c r="BQ725" s="12"/>
      <c r="BR725" s="12"/>
      <c r="BS725" s="12"/>
      <c r="BT725" s="12"/>
      <c r="BU725" s="12"/>
      <c r="BV725" s="12"/>
      <c r="BW725" s="12"/>
      <c r="BX725" s="12"/>
      <c r="BY725" s="12"/>
      <c r="BZ725" s="12"/>
      <c r="CA725" s="12"/>
      <c r="CB725" s="12"/>
      <c r="CC725" s="12"/>
      <c r="CD725" s="12"/>
      <c r="CE725" s="12"/>
    </row>
    <row r="726" spans="1:83" ht="14.2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  <c r="AQ726" s="12"/>
      <c r="AR726" s="12"/>
      <c r="AS726" s="12"/>
      <c r="AT726" s="12"/>
      <c r="AU726" s="12"/>
      <c r="AV726" s="12"/>
      <c r="AW726" s="12"/>
      <c r="AX726" s="12"/>
      <c r="AY726" s="12"/>
      <c r="AZ726" s="12"/>
      <c r="BA726" s="12"/>
      <c r="BB726" s="12"/>
      <c r="BC726" s="12"/>
      <c r="BD726" s="12"/>
      <c r="BE726" s="12"/>
      <c r="BF726" s="12"/>
      <c r="BG726" s="12"/>
      <c r="BH726" s="12"/>
      <c r="BI726" s="12"/>
      <c r="BJ726" s="12"/>
      <c r="BK726" s="12"/>
      <c r="BL726" s="12"/>
      <c r="BM726" s="12"/>
      <c r="BN726" s="12"/>
      <c r="BO726" s="12"/>
      <c r="BP726" s="12"/>
      <c r="BQ726" s="12"/>
      <c r="BR726" s="12"/>
      <c r="BS726" s="12"/>
      <c r="BT726" s="12"/>
      <c r="BU726" s="12"/>
      <c r="BV726" s="12"/>
      <c r="BW726" s="12"/>
      <c r="BX726" s="12"/>
      <c r="BY726" s="12"/>
      <c r="BZ726" s="12"/>
      <c r="CA726" s="12"/>
      <c r="CB726" s="12"/>
      <c r="CC726" s="12"/>
      <c r="CD726" s="12"/>
      <c r="CE726" s="12"/>
    </row>
    <row r="727" spans="1:83" ht="14.2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  <c r="AQ727" s="12"/>
      <c r="AR727" s="12"/>
      <c r="AS727" s="12"/>
      <c r="AT727" s="12"/>
      <c r="AU727" s="12"/>
      <c r="AV727" s="12"/>
      <c r="AW727" s="12"/>
      <c r="AX727" s="12"/>
      <c r="AY727" s="12"/>
      <c r="AZ727" s="12"/>
      <c r="BA727" s="12"/>
      <c r="BB727" s="12"/>
      <c r="BC727" s="12"/>
      <c r="BD727" s="12"/>
      <c r="BE727" s="12"/>
      <c r="BF727" s="12"/>
      <c r="BG727" s="12"/>
      <c r="BH727" s="12"/>
      <c r="BI727" s="12"/>
      <c r="BJ727" s="12"/>
      <c r="BK727" s="12"/>
      <c r="BL727" s="12"/>
      <c r="BM727" s="12"/>
      <c r="BN727" s="12"/>
      <c r="BO727" s="12"/>
      <c r="BP727" s="12"/>
      <c r="BQ727" s="12"/>
      <c r="BR727" s="12"/>
      <c r="BS727" s="12"/>
      <c r="BT727" s="12"/>
      <c r="BU727" s="12"/>
      <c r="BV727" s="12"/>
      <c r="BW727" s="12"/>
      <c r="BX727" s="12"/>
      <c r="BY727" s="12"/>
      <c r="BZ727" s="12"/>
      <c r="CA727" s="12"/>
      <c r="CB727" s="12"/>
      <c r="CC727" s="12"/>
      <c r="CD727" s="12"/>
      <c r="CE727" s="12"/>
    </row>
    <row r="728" spans="1:83" ht="14.2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  <c r="AQ728" s="12"/>
      <c r="AR728" s="12"/>
      <c r="AS728" s="12"/>
      <c r="AT728" s="12"/>
      <c r="AU728" s="12"/>
      <c r="AV728" s="12"/>
      <c r="AW728" s="12"/>
      <c r="AX728" s="12"/>
      <c r="AY728" s="12"/>
      <c r="AZ728" s="12"/>
      <c r="BA728" s="12"/>
      <c r="BB728" s="12"/>
      <c r="BC728" s="12"/>
      <c r="BD728" s="12"/>
      <c r="BE728" s="12"/>
      <c r="BF728" s="12"/>
      <c r="BG728" s="12"/>
      <c r="BH728" s="12"/>
      <c r="BI728" s="12"/>
      <c r="BJ728" s="12"/>
      <c r="BK728" s="12"/>
      <c r="BL728" s="12"/>
      <c r="BM728" s="12"/>
      <c r="BN728" s="12"/>
      <c r="BO728" s="12"/>
      <c r="BP728" s="12"/>
      <c r="BQ728" s="12"/>
      <c r="BR728" s="12"/>
      <c r="BS728" s="12"/>
      <c r="BT728" s="12"/>
      <c r="BU728" s="12"/>
      <c r="BV728" s="12"/>
      <c r="BW728" s="12"/>
      <c r="BX728" s="12"/>
      <c r="BY728" s="12"/>
      <c r="BZ728" s="12"/>
      <c r="CA728" s="12"/>
      <c r="CB728" s="12"/>
      <c r="CC728" s="12"/>
      <c r="CD728" s="12"/>
      <c r="CE728" s="12"/>
    </row>
    <row r="729" spans="1:83" ht="14.2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  <c r="AQ729" s="12"/>
      <c r="AR729" s="12"/>
      <c r="AS729" s="12"/>
      <c r="AT729" s="12"/>
      <c r="AU729" s="12"/>
      <c r="AV729" s="12"/>
      <c r="AW729" s="12"/>
      <c r="AX729" s="12"/>
      <c r="AY729" s="12"/>
      <c r="AZ729" s="12"/>
      <c r="BA729" s="12"/>
      <c r="BB729" s="12"/>
      <c r="BC729" s="12"/>
      <c r="BD729" s="12"/>
      <c r="BE729" s="12"/>
      <c r="BF729" s="12"/>
      <c r="BG729" s="12"/>
      <c r="BH729" s="12"/>
      <c r="BI729" s="12"/>
      <c r="BJ729" s="12"/>
      <c r="BK729" s="12"/>
      <c r="BL729" s="12"/>
      <c r="BM729" s="12"/>
      <c r="BN729" s="12"/>
      <c r="BO729" s="12"/>
      <c r="BP729" s="12"/>
      <c r="BQ729" s="12"/>
      <c r="BR729" s="12"/>
      <c r="BS729" s="12"/>
      <c r="BT729" s="12"/>
      <c r="BU729" s="12"/>
      <c r="BV729" s="12"/>
      <c r="BW729" s="12"/>
      <c r="BX729" s="12"/>
      <c r="BY729" s="12"/>
      <c r="BZ729" s="12"/>
      <c r="CA729" s="12"/>
      <c r="CB729" s="12"/>
      <c r="CC729" s="12"/>
      <c r="CD729" s="12"/>
      <c r="CE729" s="12"/>
    </row>
    <row r="730" spans="1:83" ht="14.2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  <c r="AQ730" s="12"/>
      <c r="AR730" s="12"/>
      <c r="AS730" s="12"/>
      <c r="AT730" s="12"/>
      <c r="AU730" s="12"/>
      <c r="AV730" s="12"/>
      <c r="AW730" s="12"/>
      <c r="AX730" s="12"/>
      <c r="AY730" s="12"/>
      <c r="AZ730" s="12"/>
      <c r="BA730" s="12"/>
      <c r="BB730" s="12"/>
      <c r="BC730" s="12"/>
      <c r="BD730" s="12"/>
      <c r="BE730" s="12"/>
      <c r="BF730" s="12"/>
      <c r="BG730" s="12"/>
      <c r="BH730" s="12"/>
      <c r="BI730" s="12"/>
      <c r="BJ730" s="12"/>
      <c r="BK730" s="12"/>
      <c r="BL730" s="12"/>
      <c r="BM730" s="12"/>
      <c r="BN730" s="12"/>
      <c r="BO730" s="12"/>
      <c r="BP730" s="12"/>
      <c r="BQ730" s="12"/>
      <c r="BR730" s="12"/>
      <c r="BS730" s="12"/>
      <c r="BT730" s="12"/>
      <c r="BU730" s="12"/>
      <c r="BV730" s="12"/>
      <c r="BW730" s="12"/>
      <c r="BX730" s="12"/>
      <c r="BY730" s="12"/>
      <c r="BZ730" s="12"/>
      <c r="CA730" s="12"/>
      <c r="CB730" s="12"/>
      <c r="CC730" s="12"/>
      <c r="CD730" s="12"/>
      <c r="CE730" s="12"/>
    </row>
    <row r="731" spans="1:83" ht="14.2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  <c r="AQ731" s="12"/>
      <c r="AR731" s="12"/>
      <c r="AS731" s="12"/>
      <c r="AT731" s="12"/>
      <c r="AU731" s="12"/>
      <c r="AV731" s="12"/>
      <c r="AW731" s="12"/>
      <c r="AX731" s="12"/>
      <c r="AY731" s="12"/>
      <c r="AZ731" s="12"/>
      <c r="BA731" s="12"/>
      <c r="BB731" s="12"/>
      <c r="BC731" s="12"/>
      <c r="BD731" s="12"/>
      <c r="BE731" s="12"/>
      <c r="BF731" s="12"/>
      <c r="BG731" s="12"/>
      <c r="BH731" s="12"/>
      <c r="BI731" s="12"/>
      <c r="BJ731" s="12"/>
      <c r="BK731" s="12"/>
      <c r="BL731" s="12"/>
      <c r="BM731" s="12"/>
      <c r="BN731" s="12"/>
      <c r="BO731" s="12"/>
      <c r="BP731" s="12"/>
      <c r="BQ731" s="12"/>
      <c r="BR731" s="12"/>
      <c r="BS731" s="12"/>
      <c r="BT731" s="12"/>
      <c r="BU731" s="12"/>
      <c r="BV731" s="12"/>
      <c r="BW731" s="12"/>
      <c r="BX731" s="12"/>
      <c r="BY731" s="12"/>
      <c r="BZ731" s="12"/>
      <c r="CA731" s="12"/>
      <c r="CB731" s="12"/>
      <c r="CC731" s="12"/>
      <c r="CD731" s="12"/>
      <c r="CE731" s="12"/>
    </row>
    <row r="732" spans="1:83" ht="14.2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  <c r="AQ732" s="12"/>
      <c r="AR732" s="12"/>
      <c r="AS732" s="12"/>
      <c r="AT732" s="12"/>
      <c r="AU732" s="12"/>
      <c r="AV732" s="12"/>
      <c r="AW732" s="12"/>
      <c r="AX732" s="12"/>
      <c r="AY732" s="12"/>
      <c r="AZ732" s="12"/>
      <c r="BA732" s="12"/>
      <c r="BB732" s="12"/>
      <c r="BC732" s="12"/>
      <c r="BD732" s="12"/>
      <c r="BE732" s="12"/>
      <c r="BF732" s="12"/>
      <c r="BG732" s="12"/>
      <c r="BH732" s="12"/>
      <c r="BI732" s="12"/>
      <c r="BJ732" s="12"/>
      <c r="BK732" s="12"/>
      <c r="BL732" s="12"/>
      <c r="BM732" s="12"/>
      <c r="BN732" s="12"/>
      <c r="BO732" s="12"/>
      <c r="BP732" s="12"/>
      <c r="BQ732" s="12"/>
      <c r="BR732" s="12"/>
      <c r="BS732" s="12"/>
      <c r="BT732" s="12"/>
      <c r="BU732" s="12"/>
      <c r="BV732" s="12"/>
      <c r="BW732" s="12"/>
      <c r="BX732" s="12"/>
      <c r="BY732" s="12"/>
      <c r="BZ732" s="12"/>
      <c r="CA732" s="12"/>
      <c r="CB732" s="12"/>
      <c r="CC732" s="12"/>
      <c r="CD732" s="12"/>
      <c r="CE732" s="12"/>
    </row>
    <row r="733" spans="1:83" ht="14.2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  <c r="AQ733" s="12"/>
      <c r="AR733" s="12"/>
      <c r="AS733" s="12"/>
      <c r="AT733" s="12"/>
      <c r="AU733" s="12"/>
      <c r="AV733" s="12"/>
      <c r="AW733" s="12"/>
      <c r="AX733" s="12"/>
      <c r="AY733" s="12"/>
      <c r="AZ733" s="12"/>
      <c r="BA733" s="12"/>
      <c r="BB733" s="12"/>
      <c r="BC733" s="12"/>
      <c r="BD733" s="12"/>
      <c r="BE733" s="12"/>
      <c r="BF733" s="12"/>
      <c r="BG733" s="12"/>
      <c r="BH733" s="12"/>
      <c r="BI733" s="12"/>
      <c r="BJ733" s="12"/>
      <c r="BK733" s="12"/>
      <c r="BL733" s="12"/>
      <c r="BM733" s="12"/>
      <c r="BN733" s="12"/>
      <c r="BO733" s="12"/>
      <c r="BP733" s="12"/>
      <c r="BQ733" s="12"/>
      <c r="BR733" s="12"/>
      <c r="BS733" s="12"/>
      <c r="BT733" s="12"/>
      <c r="BU733" s="12"/>
      <c r="BV733" s="12"/>
      <c r="BW733" s="12"/>
      <c r="BX733" s="12"/>
      <c r="BY733" s="12"/>
      <c r="BZ733" s="12"/>
      <c r="CA733" s="12"/>
      <c r="CB733" s="12"/>
      <c r="CC733" s="12"/>
      <c r="CD733" s="12"/>
      <c r="CE733" s="12"/>
    </row>
    <row r="734" spans="1:83" ht="14.2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  <c r="AQ734" s="12"/>
      <c r="AR734" s="12"/>
      <c r="AS734" s="12"/>
      <c r="AT734" s="12"/>
      <c r="AU734" s="12"/>
      <c r="AV734" s="12"/>
      <c r="AW734" s="12"/>
      <c r="AX734" s="12"/>
      <c r="AY734" s="12"/>
      <c r="AZ734" s="12"/>
      <c r="BA734" s="12"/>
      <c r="BB734" s="12"/>
      <c r="BC734" s="12"/>
      <c r="BD734" s="12"/>
      <c r="BE734" s="12"/>
      <c r="BF734" s="12"/>
      <c r="BG734" s="12"/>
      <c r="BH734" s="12"/>
      <c r="BI734" s="12"/>
      <c r="BJ734" s="12"/>
      <c r="BK734" s="12"/>
      <c r="BL734" s="12"/>
      <c r="BM734" s="12"/>
      <c r="BN734" s="12"/>
      <c r="BO734" s="12"/>
      <c r="BP734" s="12"/>
      <c r="BQ734" s="12"/>
      <c r="BR734" s="12"/>
      <c r="BS734" s="12"/>
      <c r="BT734" s="12"/>
      <c r="BU734" s="12"/>
      <c r="BV734" s="12"/>
      <c r="BW734" s="12"/>
      <c r="BX734" s="12"/>
      <c r="BY734" s="12"/>
      <c r="BZ734" s="12"/>
      <c r="CA734" s="12"/>
      <c r="CB734" s="12"/>
      <c r="CC734" s="12"/>
      <c r="CD734" s="12"/>
      <c r="CE734" s="12"/>
    </row>
    <row r="735" spans="1:83" ht="14.2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  <c r="AQ735" s="12"/>
      <c r="AR735" s="12"/>
      <c r="AS735" s="12"/>
      <c r="AT735" s="12"/>
      <c r="AU735" s="12"/>
      <c r="AV735" s="12"/>
      <c r="AW735" s="12"/>
      <c r="AX735" s="12"/>
      <c r="AY735" s="12"/>
      <c r="AZ735" s="12"/>
      <c r="BA735" s="12"/>
      <c r="BB735" s="12"/>
      <c r="BC735" s="12"/>
      <c r="BD735" s="12"/>
      <c r="BE735" s="12"/>
      <c r="BF735" s="12"/>
      <c r="BG735" s="12"/>
      <c r="BH735" s="12"/>
      <c r="BI735" s="12"/>
      <c r="BJ735" s="12"/>
      <c r="BK735" s="12"/>
      <c r="BL735" s="12"/>
      <c r="BM735" s="12"/>
      <c r="BN735" s="12"/>
      <c r="BO735" s="12"/>
      <c r="BP735" s="12"/>
      <c r="BQ735" s="12"/>
      <c r="BR735" s="12"/>
      <c r="BS735" s="12"/>
      <c r="BT735" s="12"/>
      <c r="BU735" s="12"/>
      <c r="BV735" s="12"/>
      <c r="BW735" s="12"/>
      <c r="BX735" s="12"/>
      <c r="BY735" s="12"/>
      <c r="BZ735" s="12"/>
      <c r="CA735" s="12"/>
      <c r="CB735" s="12"/>
      <c r="CC735" s="12"/>
      <c r="CD735" s="12"/>
      <c r="CE735" s="12"/>
    </row>
    <row r="736" spans="1:83" ht="14.2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  <c r="AQ736" s="12"/>
      <c r="AR736" s="12"/>
      <c r="AS736" s="12"/>
      <c r="AT736" s="12"/>
      <c r="AU736" s="12"/>
      <c r="AV736" s="12"/>
      <c r="AW736" s="12"/>
      <c r="AX736" s="12"/>
      <c r="AY736" s="12"/>
      <c r="AZ736" s="12"/>
      <c r="BA736" s="12"/>
      <c r="BB736" s="12"/>
      <c r="BC736" s="12"/>
      <c r="BD736" s="12"/>
      <c r="BE736" s="12"/>
      <c r="BF736" s="12"/>
      <c r="BG736" s="12"/>
      <c r="BH736" s="12"/>
      <c r="BI736" s="12"/>
      <c r="BJ736" s="12"/>
      <c r="BK736" s="12"/>
      <c r="BL736" s="12"/>
      <c r="BM736" s="12"/>
      <c r="BN736" s="12"/>
      <c r="BO736" s="12"/>
      <c r="BP736" s="12"/>
      <c r="BQ736" s="12"/>
      <c r="BR736" s="12"/>
      <c r="BS736" s="12"/>
      <c r="BT736" s="12"/>
      <c r="BU736" s="12"/>
      <c r="BV736" s="12"/>
      <c r="BW736" s="12"/>
      <c r="BX736" s="12"/>
      <c r="BY736" s="12"/>
      <c r="BZ736" s="12"/>
      <c r="CA736" s="12"/>
      <c r="CB736" s="12"/>
      <c r="CC736" s="12"/>
      <c r="CD736" s="12"/>
      <c r="CE736" s="12"/>
    </row>
    <row r="737" spans="1:83" ht="14.2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  <c r="AQ737" s="12"/>
      <c r="AR737" s="12"/>
      <c r="AS737" s="12"/>
      <c r="AT737" s="12"/>
      <c r="AU737" s="12"/>
      <c r="AV737" s="12"/>
      <c r="AW737" s="12"/>
      <c r="AX737" s="12"/>
      <c r="AY737" s="12"/>
      <c r="AZ737" s="12"/>
      <c r="BA737" s="12"/>
      <c r="BB737" s="12"/>
      <c r="BC737" s="12"/>
      <c r="BD737" s="12"/>
      <c r="BE737" s="12"/>
      <c r="BF737" s="12"/>
      <c r="BG737" s="12"/>
      <c r="BH737" s="12"/>
      <c r="BI737" s="12"/>
      <c r="BJ737" s="12"/>
      <c r="BK737" s="12"/>
      <c r="BL737" s="12"/>
      <c r="BM737" s="12"/>
      <c r="BN737" s="12"/>
      <c r="BO737" s="12"/>
      <c r="BP737" s="12"/>
      <c r="BQ737" s="12"/>
      <c r="BR737" s="12"/>
      <c r="BS737" s="12"/>
      <c r="BT737" s="12"/>
      <c r="BU737" s="12"/>
      <c r="BV737" s="12"/>
      <c r="BW737" s="12"/>
      <c r="BX737" s="12"/>
      <c r="BY737" s="12"/>
      <c r="BZ737" s="12"/>
      <c r="CA737" s="12"/>
      <c r="CB737" s="12"/>
      <c r="CC737" s="12"/>
      <c r="CD737" s="12"/>
      <c r="CE737" s="12"/>
    </row>
    <row r="738" spans="1:83" ht="14.2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  <c r="AQ738" s="12"/>
      <c r="AR738" s="12"/>
      <c r="AS738" s="12"/>
      <c r="AT738" s="12"/>
      <c r="AU738" s="12"/>
      <c r="AV738" s="12"/>
      <c r="AW738" s="12"/>
      <c r="AX738" s="12"/>
      <c r="AY738" s="12"/>
      <c r="AZ738" s="12"/>
      <c r="BA738" s="12"/>
      <c r="BB738" s="12"/>
      <c r="BC738" s="12"/>
      <c r="BD738" s="12"/>
      <c r="BE738" s="12"/>
      <c r="BF738" s="12"/>
      <c r="BG738" s="12"/>
      <c r="BH738" s="12"/>
      <c r="BI738" s="12"/>
      <c r="BJ738" s="12"/>
      <c r="BK738" s="12"/>
      <c r="BL738" s="12"/>
      <c r="BM738" s="12"/>
      <c r="BN738" s="12"/>
      <c r="BO738" s="12"/>
      <c r="BP738" s="12"/>
      <c r="BQ738" s="12"/>
      <c r="BR738" s="12"/>
      <c r="BS738" s="12"/>
      <c r="BT738" s="12"/>
      <c r="BU738" s="12"/>
      <c r="BV738" s="12"/>
      <c r="BW738" s="12"/>
      <c r="BX738" s="12"/>
      <c r="BY738" s="12"/>
      <c r="BZ738" s="12"/>
      <c r="CA738" s="12"/>
      <c r="CB738" s="12"/>
      <c r="CC738" s="12"/>
      <c r="CD738" s="12"/>
      <c r="CE738" s="12"/>
    </row>
    <row r="739" spans="1:83" ht="14.2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  <c r="AQ739" s="12"/>
      <c r="AR739" s="12"/>
      <c r="AS739" s="12"/>
      <c r="AT739" s="12"/>
      <c r="AU739" s="12"/>
      <c r="AV739" s="12"/>
      <c r="AW739" s="12"/>
      <c r="AX739" s="12"/>
      <c r="AY739" s="12"/>
      <c r="AZ739" s="12"/>
      <c r="BA739" s="12"/>
      <c r="BB739" s="12"/>
      <c r="BC739" s="12"/>
      <c r="BD739" s="12"/>
      <c r="BE739" s="12"/>
      <c r="BF739" s="12"/>
      <c r="BG739" s="12"/>
      <c r="BH739" s="12"/>
      <c r="BI739" s="12"/>
      <c r="BJ739" s="12"/>
      <c r="BK739" s="12"/>
      <c r="BL739" s="12"/>
      <c r="BM739" s="12"/>
      <c r="BN739" s="12"/>
      <c r="BO739" s="12"/>
      <c r="BP739" s="12"/>
      <c r="BQ739" s="12"/>
      <c r="BR739" s="12"/>
      <c r="BS739" s="12"/>
      <c r="BT739" s="12"/>
      <c r="BU739" s="12"/>
      <c r="BV739" s="12"/>
      <c r="BW739" s="12"/>
      <c r="BX739" s="12"/>
      <c r="BY739" s="12"/>
      <c r="BZ739" s="12"/>
      <c r="CA739" s="12"/>
      <c r="CB739" s="12"/>
      <c r="CC739" s="12"/>
      <c r="CD739" s="12"/>
      <c r="CE739" s="12"/>
    </row>
    <row r="740" spans="1:83" ht="14.2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  <c r="AQ740" s="12"/>
      <c r="AR740" s="12"/>
      <c r="AS740" s="12"/>
      <c r="AT740" s="12"/>
      <c r="AU740" s="12"/>
      <c r="AV740" s="12"/>
      <c r="AW740" s="12"/>
      <c r="AX740" s="12"/>
      <c r="AY740" s="12"/>
      <c r="AZ740" s="12"/>
      <c r="BA740" s="12"/>
      <c r="BB740" s="12"/>
      <c r="BC740" s="12"/>
      <c r="BD740" s="12"/>
      <c r="BE740" s="12"/>
      <c r="BF740" s="12"/>
      <c r="BG740" s="12"/>
      <c r="BH740" s="12"/>
      <c r="BI740" s="12"/>
      <c r="BJ740" s="12"/>
      <c r="BK740" s="12"/>
      <c r="BL740" s="12"/>
      <c r="BM740" s="12"/>
      <c r="BN740" s="12"/>
      <c r="BO740" s="12"/>
      <c r="BP740" s="12"/>
      <c r="BQ740" s="12"/>
      <c r="BR740" s="12"/>
      <c r="BS740" s="12"/>
      <c r="BT740" s="12"/>
      <c r="BU740" s="12"/>
      <c r="BV740" s="12"/>
      <c r="BW740" s="12"/>
      <c r="BX740" s="12"/>
      <c r="BY740" s="12"/>
      <c r="BZ740" s="12"/>
      <c r="CA740" s="12"/>
      <c r="CB740" s="12"/>
      <c r="CC740" s="12"/>
      <c r="CD740" s="12"/>
      <c r="CE740" s="12"/>
    </row>
    <row r="741" spans="1:83" ht="14.2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  <c r="AQ741" s="12"/>
      <c r="AR741" s="12"/>
      <c r="AS741" s="12"/>
      <c r="AT741" s="12"/>
      <c r="AU741" s="12"/>
      <c r="AV741" s="12"/>
      <c r="AW741" s="12"/>
      <c r="AX741" s="12"/>
      <c r="AY741" s="12"/>
      <c r="AZ741" s="12"/>
      <c r="BA741" s="12"/>
      <c r="BB741" s="12"/>
      <c r="BC741" s="12"/>
      <c r="BD741" s="12"/>
      <c r="BE741" s="12"/>
      <c r="BF741" s="12"/>
      <c r="BG741" s="12"/>
      <c r="BH741" s="12"/>
      <c r="BI741" s="12"/>
      <c r="BJ741" s="12"/>
      <c r="BK741" s="12"/>
      <c r="BL741" s="12"/>
      <c r="BM741" s="12"/>
      <c r="BN741" s="12"/>
      <c r="BO741" s="12"/>
      <c r="BP741" s="12"/>
      <c r="BQ741" s="12"/>
      <c r="BR741" s="12"/>
      <c r="BS741" s="12"/>
      <c r="BT741" s="12"/>
      <c r="BU741" s="12"/>
      <c r="BV741" s="12"/>
      <c r="BW741" s="12"/>
      <c r="BX741" s="12"/>
      <c r="BY741" s="12"/>
      <c r="BZ741" s="12"/>
      <c r="CA741" s="12"/>
      <c r="CB741" s="12"/>
      <c r="CC741" s="12"/>
      <c r="CD741" s="12"/>
      <c r="CE741" s="12"/>
    </row>
    <row r="742" spans="1:83" ht="14.2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  <c r="AQ742" s="12"/>
      <c r="AR742" s="12"/>
      <c r="AS742" s="12"/>
      <c r="AT742" s="12"/>
      <c r="AU742" s="12"/>
      <c r="AV742" s="12"/>
      <c r="AW742" s="12"/>
      <c r="AX742" s="12"/>
      <c r="AY742" s="12"/>
      <c r="AZ742" s="12"/>
      <c r="BA742" s="12"/>
      <c r="BB742" s="12"/>
      <c r="BC742" s="12"/>
      <c r="BD742" s="12"/>
      <c r="BE742" s="12"/>
      <c r="BF742" s="12"/>
      <c r="BG742" s="12"/>
      <c r="BH742" s="12"/>
      <c r="BI742" s="12"/>
      <c r="BJ742" s="12"/>
      <c r="BK742" s="12"/>
      <c r="BL742" s="12"/>
      <c r="BM742" s="12"/>
      <c r="BN742" s="12"/>
      <c r="BO742" s="12"/>
      <c r="BP742" s="12"/>
      <c r="BQ742" s="12"/>
      <c r="BR742" s="12"/>
      <c r="BS742" s="12"/>
      <c r="BT742" s="12"/>
      <c r="BU742" s="12"/>
      <c r="BV742" s="12"/>
      <c r="BW742" s="12"/>
      <c r="BX742" s="12"/>
      <c r="BY742" s="12"/>
      <c r="BZ742" s="12"/>
      <c r="CA742" s="12"/>
      <c r="CB742" s="12"/>
      <c r="CC742" s="12"/>
      <c r="CD742" s="12"/>
      <c r="CE742" s="12"/>
    </row>
    <row r="743" spans="1:83" ht="14.2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  <c r="AQ743" s="12"/>
      <c r="AR743" s="12"/>
      <c r="AS743" s="12"/>
      <c r="AT743" s="12"/>
      <c r="AU743" s="12"/>
      <c r="AV743" s="12"/>
      <c r="AW743" s="12"/>
      <c r="AX743" s="12"/>
      <c r="AY743" s="12"/>
      <c r="AZ743" s="12"/>
      <c r="BA743" s="12"/>
      <c r="BB743" s="12"/>
      <c r="BC743" s="12"/>
      <c r="BD743" s="12"/>
      <c r="BE743" s="12"/>
      <c r="BF743" s="12"/>
      <c r="BG743" s="12"/>
      <c r="BH743" s="12"/>
      <c r="BI743" s="12"/>
      <c r="BJ743" s="12"/>
      <c r="BK743" s="12"/>
      <c r="BL743" s="12"/>
      <c r="BM743" s="12"/>
      <c r="BN743" s="12"/>
      <c r="BO743" s="12"/>
      <c r="BP743" s="12"/>
      <c r="BQ743" s="12"/>
      <c r="BR743" s="12"/>
      <c r="BS743" s="12"/>
      <c r="BT743" s="12"/>
      <c r="BU743" s="12"/>
      <c r="BV743" s="12"/>
      <c r="BW743" s="12"/>
      <c r="BX743" s="12"/>
      <c r="BY743" s="12"/>
      <c r="BZ743" s="12"/>
      <c r="CA743" s="12"/>
      <c r="CB743" s="12"/>
      <c r="CC743" s="12"/>
      <c r="CD743" s="12"/>
      <c r="CE743" s="12"/>
    </row>
    <row r="744" spans="1:83" ht="14.2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  <c r="AQ744" s="12"/>
      <c r="AR744" s="12"/>
      <c r="AS744" s="12"/>
      <c r="AT744" s="12"/>
      <c r="AU744" s="12"/>
      <c r="AV744" s="12"/>
      <c r="AW744" s="12"/>
      <c r="AX744" s="12"/>
      <c r="AY744" s="12"/>
      <c r="AZ744" s="12"/>
      <c r="BA744" s="12"/>
      <c r="BB744" s="12"/>
      <c r="BC744" s="12"/>
      <c r="BD744" s="12"/>
      <c r="BE744" s="12"/>
      <c r="BF744" s="12"/>
      <c r="BG744" s="12"/>
      <c r="BH744" s="12"/>
      <c r="BI744" s="12"/>
      <c r="BJ744" s="12"/>
      <c r="BK744" s="12"/>
      <c r="BL744" s="12"/>
      <c r="BM744" s="12"/>
      <c r="BN744" s="12"/>
      <c r="BO744" s="12"/>
      <c r="BP744" s="12"/>
      <c r="BQ744" s="12"/>
      <c r="BR744" s="12"/>
      <c r="BS744" s="12"/>
      <c r="BT744" s="12"/>
      <c r="BU744" s="12"/>
      <c r="BV744" s="12"/>
      <c r="BW744" s="12"/>
      <c r="BX744" s="12"/>
      <c r="BY744" s="12"/>
      <c r="BZ744" s="12"/>
      <c r="CA744" s="12"/>
      <c r="CB744" s="12"/>
      <c r="CC744" s="12"/>
      <c r="CD744" s="12"/>
      <c r="CE744" s="12"/>
    </row>
    <row r="745" spans="1:83" ht="14.2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  <c r="AQ745" s="12"/>
      <c r="AR745" s="12"/>
      <c r="AS745" s="12"/>
      <c r="AT745" s="12"/>
      <c r="AU745" s="12"/>
      <c r="AV745" s="12"/>
      <c r="AW745" s="12"/>
      <c r="AX745" s="12"/>
      <c r="AY745" s="12"/>
      <c r="AZ745" s="12"/>
      <c r="BA745" s="12"/>
      <c r="BB745" s="12"/>
      <c r="BC745" s="12"/>
      <c r="BD745" s="12"/>
      <c r="BE745" s="12"/>
      <c r="BF745" s="12"/>
      <c r="BG745" s="12"/>
      <c r="BH745" s="12"/>
      <c r="BI745" s="12"/>
      <c r="BJ745" s="12"/>
      <c r="BK745" s="12"/>
      <c r="BL745" s="12"/>
      <c r="BM745" s="12"/>
      <c r="BN745" s="12"/>
      <c r="BO745" s="12"/>
      <c r="BP745" s="12"/>
      <c r="BQ745" s="12"/>
      <c r="BR745" s="12"/>
      <c r="BS745" s="12"/>
      <c r="BT745" s="12"/>
      <c r="BU745" s="12"/>
      <c r="BV745" s="12"/>
      <c r="BW745" s="12"/>
      <c r="BX745" s="12"/>
      <c r="BY745" s="12"/>
      <c r="BZ745" s="12"/>
      <c r="CA745" s="12"/>
      <c r="CB745" s="12"/>
      <c r="CC745" s="12"/>
      <c r="CD745" s="12"/>
      <c r="CE745" s="12"/>
    </row>
    <row r="746" spans="1:83" ht="14.2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  <c r="AQ746" s="12"/>
      <c r="AR746" s="12"/>
      <c r="AS746" s="12"/>
      <c r="AT746" s="12"/>
      <c r="AU746" s="12"/>
      <c r="AV746" s="12"/>
      <c r="AW746" s="12"/>
      <c r="AX746" s="12"/>
      <c r="AY746" s="12"/>
      <c r="AZ746" s="12"/>
      <c r="BA746" s="12"/>
      <c r="BB746" s="12"/>
      <c r="BC746" s="12"/>
      <c r="BD746" s="12"/>
      <c r="BE746" s="12"/>
      <c r="BF746" s="12"/>
      <c r="BG746" s="12"/>
      <c r="BH746" s="12"/>
      <c r="BI746" s="12"/>
      <c r="BJ746" s="12"/>
      <c r="BK746" s="12"/>
      <c r="BL746" s="12"/>
      <c r="BM746" s="12"/>
      <c r="BN746" s="12"/>
      <c r="BO746" s="12"/>
      <c r="BP746" s="12"/>
      <c r="BQ746" s="12"/>
      <c r="BR746" s="12"/>
      <c r="BS746" s="12"/>
      <c r="BT746" s="12"/>
      <c r="BU746" s="12"/>
      <c r="BV746" s="12"/>
      <c r="BW746" s="12"/>
      <c r="BX746" s="12"/>
      <c r="BY746" s="12"/>
      <c r="BZ746" s="12"/>
      <c r="CA746" s="12"/>
      <c r="CB746" s="12"/>
      <c r="CC746" s="12"/>
      <c r="CD746" s="12"/>
      <c r="CE746" s="12"/>
    </row>
    <row r="747" spans="1:83" ht="14.2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  <c r="AQ747" s="12"/>
      <c r="AR747" s="12"/>
      <c r="AS747" s="12"/>
      <c r="AT747" s="12"/>
      <c r="AU747" s="12"/>
      <c r="AV747" s="12"/>
      <c r="AW747" s="12"/>
      <c r="AX747" s="12"/>
      <c r="AY747" s="12"/>
      <c r="AZ747" s="12"/>
      <c r="BA747" s="12"/>
      <c r="BB747" s="12"/>
      <c r="BC747" s="12"/>
      <c r="BD747" s="12"/>
      <c r="BE747" s="12"/>
      <c r="BF747" s="12"/>
      <c r="BG747" s="12"/>
      <c r="BH747" s="12"/>
      <c r="BI747" s="12"/>
      <c r="BJ747" s="12"/>
      <c r="BK747" s="12"/>
      <c r="BL747" s="12"/>
      <c r="BM747" s="12"/>
      <c r="BN747" s="12"/>
      <c r="BO747" s="12"/>
      <c r="BP747" s="12"/>
      <c r="BQ747" s="12"/>
      <c r="BR747" s="12"/>
      <c r="BS747" s="12"/>
      <c r="BT747" s="12"/>
      <c r="BU747" s="12"/>
      <c r="BV747" s="12"/>
      <c r="BW747" s="12"/>
      <c r="BX747" s="12"/>
      <c r="BY747" s="12"/>
      <c r="BZ747" s="12"/>
      <c r="CA747" s="12"/>
      <c r="CB747" s="12"/>
      <c r="CC747" s="12"/>
      <c r="CD747" s="12"/>
      <c r="CE747" s="12"/>
    </row>
    <row r="748" spans="1:83" ht="14.2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  <c r="AQ748" s="12"/>
      <c r="AR748" s="12"/>
      <c r="AS748" s="12"/>
      <c r="AT748" s="12"/>
      <c r="AU748" s="12"/>
      <c r="AV748" s="12"/>
      <c r="AW748" s="12"/>
      <c r="AX748" s="12"/>
      <c r="AY748" s="12"/>
      <c r="AZ748" s="12"/>
      <c r="BA748" s="12"/>
      <c r="BB748" s="12"/>
      <c r="BC748" s="12"/>
      <c r="BD748" s="12"/>
      <c r="BE748" s="12"/>
      <c r="BF748" s="12"/>
      <c r="BG748" s="12"/>
      <c r="BH748" s="12"/>
      <c r="BI748" s="12"/>
      <c r="BJ748" s="12"/>
      <c r="BK748" s="12"/>
      <c r="BL748" s="12"/>
      <c r="BM748" s="12"/>
      <c r="BN748" s="12"/>
      <c r="BO748" s="12"/>
      <c r="BP748" s="12"/>
      <c r="BQ748" s="12"/>
      <c r="BR748" s="12"/>
      <c r="BS748" s="12"/>
      <c r="BT748" s="12"/>
      <c r="BU748" s="12"/>
      <c r="BV748" s="12"/>
      <c r="BW748" s="12"/>
      <c r="BX748" s="12"/>
      <c r="BY748" s="12"/>
      <c r="BZ748" s="12"/>
      <c r="CA748" s="12"/>
      <c r="CB748" s="12"/>
      <c r="CC748" s="12"/>
      <c r="CD748" s="12"/>
      <c r="CE748" s="12"/>
    </row>
    <row r="749" spans="1:83" ht="14.2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  <c r="AQ749" s="12"/>
      <c r="AR749" s="12"/>
      <c r="AS749" s="12"/>
      <c r="AT749" s="12"/>
      <c r="AU749" s="12"/>
      <c r="AV749" s="12"/>
      <c r="AW749" s="12"/>
      <c r="AX749" s="12"/>
      <c r="AY749" s="12"/>
      <c r="AZ749" s="12"/>
      <c r="BA749" s="12"/>
      <c r="BB749" s="12"/>
      <c r="BC749" s="12"/>
      <c r="BD749" s="12"/>
      <c r="BE749" s="12"/>
      <c r="BF749" s="12"/>
      <c r="BG749" s="12"/>
      <c r="BH749" s="12"/>
      <c r="BI749" s="12"/>
      <c r="BJ749" s="12"/>
      <c r="BK749" s="12"/>
      <c r="BL749" s="12"/>
      <c r="BM749" s="12"/>
      <c r="BN749" s="12"/>
      <c r="BO749" s="12"/>
      <c r="BP749" s="12"/>
      <c r="BQ749" s="12"/>
      <c r="BR749" s="12"/>
      <c r="BS749" s="12"/>
      <c r="BT749" s="12"/>
      <c r="BU749" s="12"/>
      <c r="BV749" s="12"/>
      <c r="BW749" s="12"/>
      <c r="BX749" s="12"/>
      <c r="BY749" s="12"/>
      <c r="BZ749" s="12"/>
      <c r="CA749" s="12"/>
      <c r="CB749" s="12"/>
      <c r="CC749" s="12"/>
      <c r="CD749" s="12"/>
      <c r="CE749" s="12"/>
    </row>
    <row r="750" spans="1:83" ht="14.2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  <c r="AQ750" s="12"/>
      <c r="AR750" s="12"/>
      <c r="AS750" s="12"/>
      <c r="AT750" s="12"/>
      <c r="AU750" s="12"/>
      <c r="AV750" s="12"/>
      <c r="AW750" s="12"/>
      <c r="AX750" s="12"/>
      <c r="AY750" s="12"/>
      <c r="AZ750" s="12"/>
      <c r="BA750" s="12"/>
      <c r="BB750" s="12"/>
      <c r="BC750" s="12"/>
      <c r="BD750" s="12"/>
      <c r="BE750" s="12"/>
      <c r="BF750" s="12"/>
      <c r="BG750" s="12"/>
      <c r="BH750" s="12"/>
      <c r="BI750" s="12"/>
      <c r="BJ750" s="12"/>
      <c r="BK750" s="12"/>
      <c r="BL750" s="12"/>
      <c r="BM750" s="12"/>
      <c r="BN750" s="12"/>
      <c r="BO750" s="12"/>
      <c r="BP750" s="12"/>
      <c r="BQ750" s="12"/>
      <c r="BR750" s="12"/>
      <c r="BS750" s="12"/>
      <c r="BT750" s="12"/>
      <c r="BU750" s="12"/>
      <c r="BV750" s="12"/>
      <c r="BW750" s="12"/>
      <c r="BX750" s="12"/>
      <c r="BY750" s="12"/>
      <c r="BZ750" s="12"/>
      <c r="CA750" s="12"/>
      <c r="CB750" s="12"/>
      <c r="CC750" s="12"/>
      <c r="CD750" s="12"/>
      <c r="CE750" s="12"/>
    </row>
    <row r="751" spans="1:83" ht="14.2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  <c r="AQ751" s="12"/>
      <c r="AR751" s="12"/>
      <c r="AS751" s="12"/>
      <c r="AT751" s="12"/>
      <c r="AU751" s="12"/>
      <c r="AV751" s="12"/>
      <c r="AW751" s="12"/>
      <c r="AX751" s="12"/>
      <c r="AY751" s="12"/>
      <c r="AZ751" s="12"/>
      <c r="BA751" s="12"/>
      <c r="BB751" s="12"/>
      <c r="BC751" s="12"/>
      <c r="BD751" s="12"/>
      <c r="BE751" s="12"/>
      <c r="BF751" s="12"/>
      <c r="BG751" s="12"/>
      <c r="BH751" s="12"/>
      <c r="BI751" s="12"/>
      <c r="BJ751" s="12"/>
      <c r="BK751" s="12"/>
      <c r="BL751" s="12"/>
      <c r="BM751" s="12"/>
      <c r="BN751" s="12"/>
      <c r="BO751" s="12"/>
      <c r="BP751" s="12"/>
      <c r="BQ751" s="12"/>
      <c r="BR751" s="12"/>
      <c r="BS751" s="12"/>
      <c r="BT751" s="12"/>
      <c r="BU751" s="12"/>
      <c r="BV751" s="12"/>
      <c r="BW751" s="12"/>
      <c r="BX751" s="12"/>
      <c r="BY751" s="12"/>
      <c r="BZ751" s="12"/>
      <c r="CA751" s="12"/>
      <c r="CB751" s="12"/>
      <c r="CC751" s="12"/>
      <c r="CD751" s="12"/>
      <c r="CE751" s="12"/>
    </row>
    <row r="752" spans="1:83" ht="14.2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  <c r="AQ752" s="12"/>
      <c r="AR752" s="12"/>
      <c r="AS752" s="12"/>
      <c r="AT752" s="12"/>
      <c r="AU752" s="12"/>
      <c r="AV752" s="12"/>
      <c r="AW752" s="12"/>
      <c r="AX752" s="12"/>
      <c r="AY752" s="12"/>
      <c r="AZ752" s="12"/>
      <c r="BA752" s="12"/>
      <c r="BB752" s="12"/>
      <c r="BC752" s="12"/>
      <c r="BD752" s="12"/>
      <c r="BE752" s="12"/>
      <c r="BF752" s="12"/>
      <c r="BG752" s="12"/>
      <c r="BH752" s="12"/>
      <c r="BI752" s="12"/>
      <c r="BJ752" s="12"/>
      <c r="BK752" s="12"/>
      <c r="BL752" s="12"/>
      <c r="BM752" s="12"/>
      <c r="BN752" s="12"/>
      <c r="BO752" s="12"/>
      <c r="BP752" s="12"/>
      <c r="BQ752" s="12"/>
      <c r="BR752" s="12"/>
      <c r="BS752" s="12"/>
      <c r="BT752" s="12"/>
      <c r="BU752" s="12"/>
      <c r="BV752" s="12"/>
      <c r="BW752" s="12"/>
      <c r="BX752" s="12"/>
      <c r="BY752" s="12"/>
      <c r="BZ752" s="12"/>
      <c r="CA752" s="12"/>
      <c r="CB752" s="12"/>
      <c r="CC752" s="12"/>
      <c r="CD752" s="12"/>
      <c r="CE752" s="12"/>
    </row>
    <row r="753" spans="1:83" ht="14.2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  <c r="AQ753" s="12"/>
      <c r="AR753" s="12"/>
      <c r="AS753" s="12"/>
      <c r="AT753" s="12"/>
      <c r="AU753" s="12"/>
      <c r="AV753" s="12"/>
      <c r="AW753" s="12"/>
      <c r="AX753" s="12"/>
      <c r="AY753" s="12"/>
      <c r="AZ753" s="12"/>
      <c r="BA753" s="12"/>
      <c r="BB753" s="12"/>
      <c r="BC753" s="12"/>
      <c r="BD753" s="12"/>
      <c r="BE753" s="12"/>
      <c r="BF753" s="12"/>
      <c r="BG753" s="12"/>
      <c r="BH753" s="12"/>
      <c r="BI753" s="12"/>
      <c r="BJ753" s="12"/>
      <c r="BK753" s="12"/>
      <c r="BL753" s="12"/>
      <c r="BM753" s="12"/>
      <c r="BN753" s="12"/>
      <c r="BO753" s="12"/>
      <c r="BP753" s="12"/>
      <c r="BQ753" s="12"/>
      <c r="BR753" s="12"/>
      <c r="BS753" s="12"/>
      <c r="BT753" s="12"/>
      <c r="BU753" s="12"/>
      <c r="BV753" s="12"/>
      <c r="BW753" s="12"/>
      <c r="BX753" s="12"/>
      <c r="BY753" s="12"/>
      <c r="BZ753" s="12"/>
      <c r="CA753" s="12"/>
      <c r="CB753" s="12"/>
      <c r="CC753" s="12"/>
      <c r="CD753" s="12"/>
      <c r="CE753" s="12"/>
    </row>
    <row r="754" spans="1:83" ht="14.2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  <c r="AQ754" s="12"/>
      <c r="AR754" s="12"/>
      <c r="AS754" s="12"/>
      <c r="AT754" s="12"/>
      <c r="AU754" s="12"/>
      <c r="AV754" s="12"/>
      <c r="AW754" s="12"/>
      <c r="AX754" s="12"/>
      <c r="AY754" s="12"/>
      <c r="AZ754" s="12"/>
      <c r="BA754" s="12"/>
      <c r="BB754" s="12"/>
      <c r="BC754" s="12"/>
      <c r="BD754" s="12"/>
      <c r="BE754" s="12"/>
      <c r="BF754" s="12"/>
      <c r="BG754" s="12"/>
      <c r="BH754" s="12"/>
      <c r="BI754" s="12"/>
      <c r="BJ754" s="12"/>
      <c r="BK754" s="12"/>
      <c r="BL754" s="12"/>
      <c r="BM754" s="12"/>
      <c r="BN754" s="12"/>
      <c r="BO754" s="12"/>
      <c r="BP754" s="12"/>
      <c r="BQ754" s="12"/>
      <c r="BR754" s="12"/>
      <c r="BS754" s="12"/>
      <c r="BT754" s="12"/>
      <c r="BU754" s="12"/>
      <c r="BV754" s="12"/>
      <c r="BW754" s="12"/>
      <c r="BX754" s="12"/>
      <c r="BY754" s="12"/>
      <c r="BZ754" s="12"/>
      <c r="CA754" s="12"/>
      <c r="CB754" s="12"/>
      <c r="CC754" s="12"/>
      <c r="CD754" s="12"/>
      <c r="CE754" s="12"/>
    </row>
    <row r="755" spans="1:83" ht="14.2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  <c r="AQ755" s="12"/>
      <c r="AR755" s="12"/>
      <c r="AS755" s="12"/>
      <c r="AT755" s="12"/>
      <c r="AU755" s="12"/>
      <c r="AV755" s="12"/>
      <c r="AW755" s="12"/>
      <c r="AX755" s="12"/>
      <c r="AY755" s="12"/>
      <c r="AZ755" s="12"/>
      <c r="BA755" s="12"/>
      <c r="BB755" s="12"/>
      <c r="BC755" s="12"/>
      <c r="BD755" s="12"/>
      <c r="BE755" s="12"/>
      <c r="BF755" s="12"/>
      <c r="BG755" s="12"/>
      <c r="BH755" s="12"/>
      <c r="BI755" s="12"/>
      <c r="BJ755" s="12"/>
      <c r="BK755" s="12"/>
      <c r="BL755" s="12"/>
      <c r="BM755" s="12"/>
      <c r="BN755" s="12"/>
      <c r="BO755" s="12"/>
      <c r="BP755" s="12"/>
      <c r="BQ755" s="12"/>
      <c r="BR755" s="12"/>
      <c r="BS755" s="12"/>
      <c r="BT755" s="12"/>
      <c r="BU755" s="12"/>
      <c r="BV755" s="12"/>
      <c r="BW755" s="12"/>
      <c r="BX755" s="12"/>
      <c r="BY755" s="12"/>
      <c r="BZ755" s="12"/>
      <c r="CA755" s="12"/>
      <c r="CB755" s="12"/>
      <c r="CC755" s="12"/>
      <c r="CD755" s="12"/>
      <c r="CE755" s="12"/>
    </row>
    <row r="756" spans="1:83" ht="14.2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  <c r="AQ756" s="12"/>
      <c r="AR756" s="12"/>
      <c r="AS756" s="12"/>
      <c r="AT756" s="12"/>
      <c r="AU756" s="12"/>
      <c r="AV756" s="12"/>
      <c r="AW756" s="12"/>
      <c r="AX756" s="12"/>
      <c r="AY756" s="12"/>
      <c r="AZ756" s="12"/>
      <c r="BA756" s="12"/>
      <c r="BB756" s="12"/>
      <c r="BC756" s="12"/>
      <c r="BD756" s="12"/>
      <c r="BE756" s="12"/>
      <c r="BF756" s="12"/>
      <c r="BG756" s="12"/>
      <c r="BH756" s="12"/>
      <c r="BI756" s="12"/>
      <c r="BJ756" s="12"/>
      <c r="BK756" s="12"/>
      <c r="BL756" s="12"/>
      <c r="BM756" s="12"/>
      <c r="BN756" s="12"/>
      <c r="BO756" s="12"/>
      <c r="BP756" s="12"/>
      <c r="BQ756" s="12"/>
      <c r="BR756" s="12"/>
      <c r="BS756" s="12"/>
      <c r="BT756" s="12"/>
      <c r="BU756" s="12"/>
      <c r="BV756" s="12"/>
      <c r="BW756" s="12"/>
      <c r="BX756" s="12"/>
      <c r="BY756" s="12"/>
      <c r="BZ756" s="12"/>
      <c r="CA756" s="12"/>
      <c r="CB756" s="12"/>
      <c r="CC756" s="12"/>
      <c r="CD756" s="12"/>
      <c r="CE756" s="12"/>
    </row>
    <row r="757" spans="1:83" ht="14.2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  <c r="AQ757" s="12"/>
      <c r="AR757" s="12"/>
      <c r="AS757" s="12"/>
      <c r="AT757" s="12"/>
      <c r="AU757" s="12"/>
      <c r="AV757" s="12"/>
      <c r="AW757" s="12"/>
      <c r="AX757" s="12"/>
      <c r="AY757" s="12"/>
      <c r="AZ757" s="12"/>
      <c r="BA757" s="12"/>
      <c r="BB757" s="12"/>
      <c r="BC757" s="12"/>
      <c r="BD757" s="12"/>
      <c r="BE757" s="12"/>
      <c r="BF757" s="12"/>
      <c r="BG757" s="12"/>
      <c r="BH757" s="12"/>
      <c r="BI757" s="12"/>
      <c r="BJ757" s="12"/>
      <c r="BK757" s="12"/>
      <c r="BL757" s="12"/>
      <c r="BM757" s="12"/>
      <c r="BN757" s="12"/>
      <c r="BO757" s="12"/>
      <c r="BP757" s="12"/>
      <c r="BQ757" s="12"/>
      <c r="BR757" s="12"/>
      <c r="BS757" s="12"/>
      <c r="BT757" s="12"/>
      <c r="BU757" s="12"/>
      <c r="BV757" s="12"/>
      <c r="BW757" s="12"/>
      <c r="BX757" s="12"/>
      <c r="BY757" s="12"/>
      <c r="BZ757" s="12"/>
      <c r="CA757" s="12"/>
      <c r="CB757" s="12"/>
      <c r="CC757" s="12"/>
      <c r="CD757" s="12"/>
      <c r="CE757" s="12"/>
    </row>
    <row r="758" spans="1:83" ht="14.2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  <c r="AQ758" s="12"/>
      <c r="AR758" s="12"/>
      <c r="AS758" s="12"/>
      <c r="AT758" s="12"/>
      <c r="AU758" s="12"/>
      <c r="AV758" s="12"/>
      <c r="AW758" s="12"/>
      <c r="AX758" s="12"/>
      <c r="AY758" s="12"/>
      <c r="AZ758" s="12"/>
      <c r="BA758" s="12"/>
      <c r="BB758" s="12"/>
      <c r="BC758" s="12"/>
      <c r="BD758" s="12"/>
      <c r="BE758" s="12"/>
      <c r="BF758" s="12"/>
      <c r="BG758" s="12"/>
      <c r="BH758" s="12"/>
      <c r="BI758" s="12"/>
      <c r="BJ758" s="12"/>
      <c r="BK758" s="12"/>
      <c r="BL758" s="12"/>
      <c r="BM758" s="12"/>
      <c r="BN758" s="12"/>
      <c r="BO758" s="12"/>
      <c r="BP758" s="12"/>
      <c r="BQ758" s="12"/>
      <c r="BR758" s="12"/>
      <c r="BS758" s="12"/>
      <c r="BT758" s="12"/>
      <c r="BU758" s="12"/>
      <c r="BV758" s="12"/>
      <c r="BW758" s="12"/>
      <c r="BX758" s="12"/>
      <c r="BY758" s="12"/>
      <c r="BZ758" s="12"/>
      <c r="CA758" s="12"/>
      <c r="CB758" s="12"/>
      <c r="CC758" s="12"/>
      <c r="CD758" s="12"/>
      <c r="CE758" s="12"/>
    </row>
    <row r="759" spans="1:83" ht="14.2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  <c r="AQ759" s="12"/>
      <c r="AR759" s="12"/>
      <c r="AS759" s="12"/>
      <c r="AT759" s="12"/>
      <c r="AU759" s="12"/>
      <c r="AV759" s="12"/>
      <c r="AW759" s="12"/>
      <c r="AX759" s="12"/>
      <c r="AY759" s="12"/>
      <c r="AZ759" s="12"/>
      <c r="BA759" s="12"/>
      <c r="BB759" s="12"/>
      <c r="BC759" s="12"/>
      <c r="BD759" s="12"/>
      <c r="BE759" s="12"/>
      <c r="BF759" s="12"/>
      <c r="BG759" s="12"/>
      <c r="BH759" s="12"/>
      <c r="BI759" s="12"/>
      <c r="BJ759" s="12"/>
      <c r="BK759" s="12"/>
      <c r="BL759" s="12"/>
      <c r="BM759" s="12"/>
      <c r="BN759" s="12"/>
      <c r="BO759" s="12"/>
      <c r="BP759" s="12"/>
      <c r="BQ759" s="12"/>
      <c r="BR759" s="12"/>
      <c r="BS759" s="12"/>
      <c r="BT759" s="12"/>
      <c r="BU759" s="12"/>
      <c r="BV759" s="12"/>
      <c r="BW759" s="12"/>
      <c r="BX759" s="12"/>
      <c r="BY759" s="12"/>
      <c r="BZ759" s="12"/>
      <c r="CA759" s="12"/>
      <c r="CB759" s="12"/>
      <c r="CC759" s="12"/>
      <c r="CD759" s="12"/>
      <c r="CE759" s="12"/>
    </row>
    <row r="760" spans="1:83" ht="14.2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  <c r="AQ760" s="12"/>
      <c r="AR760" s="12"/>
      <c r="AS760" s="12"/>
      <c r="AT760" s="12"/>
      <c r="AU760" s="12"/>
      <c r="AV760" s="12"/>
      <c r="AW760" s="12"/>
      <c r="AX760" s="12"/>
      <c r="AY760" s="12"/>
      <c r="AZ760" s="12"/>
      <c r="BA760" s="12"/>
      <c r="BB760" s="12"/>
      <c r="BC760" s="12"/>
      <c r="BD760" s="12"/>
      <c r="BE760" s="12"/>
      <c r="BF760" s="12"/>
      <c r="BG760" s="12"/>
      <c r="BH760" s="12"/>
      <c r="BI760" s="12"/>
      <c r="BJ760" s="12"/>
      <c r="BK760" s="12"/>
      <c r="BL760" s="12"/>
      <c r="BM760" s="12"/>
      <c r="BN760" s="12"/>
      <c r="BO760" s="12"/>
      <c r="BP760" s="12"/>
      <c r="BQ760" s="12"/>
      <c r="BR760" s="12"/>
      <c r="BS760" s="12"/>
      <c r="BT760" s="12"/>
      <c r="BU760" s="12"/>
      <c r="BV760" s="12"/>
      <c r="BW760" s="12"/>
      <c r="BX760" s="12"/>
      <c r="BY760" s="12"/>
      <c r="BZ760" s="12"/>
      <c r="CA760" s="12"/>
      <c r="CB760" s="12"/>
      <c r="CC760" s="12"/>
      <c r="CD760" s="12"/>
      <c r="CE760" s="12"/>
    </row>
    <row r="761" spans="1:83" ht="14.2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  <c r="AQ761" s="12"/>
      <c r="AR761" s="12"/>
      <c r="AS761" s="12"/>
      <c r="AT761" s="12"/>
      <c r="AU761" s="12"/>
      <c r="AV761" s="12"/>
      <c r="AW761" s="12"/>
      <c r="AX761" s="12"/>
      <c r="AY761" s="12"/>
      <c r="AZ761" s="12"/>
      <c r="BA761" s="12"/>
      <c r="BB761" s="12"/>
      <c r="BC761" s="12"/>
      <c r="BD761" s="12"/>
      <c r="BE761" s="12"/>
      <c r="BF761" s="12"/>
      <c r="BG761" s="12"/>
      <c r="BH761" s="12"/>
      <c r="BI761" s="12"/>
      <c r="BJ761" s="12"/>
      <c r="BK761" s="12"/>
      <c r="BL761" s="12"/>
      <c r="BM761" s="12"/>
      <c r="BN761" s="12"/>
      <c r="BO761" s="12"/>
      <c r="BP761" s="12"/>
      <c r="BQ761" s="12"/>
      <c r="BR761" s="12"/>
      <c r="BS761" s="12"/>
      <c r="BT761" s="12"/>
      <c r="BU761" s="12"/>
      <c r="BV761" s="12"/>
      <c r="BW761" s="12"/>
      <c r="BX761" s="12"/>
      <c r="BY761" s="12"/>
      <c r="BZ761" s="12"/>
      <c r="CA761" s="12"/>
      <c r="CB761" s="12"/>
      <c r="CC761" s="12"/>
      <c r="CD761" s="12"/>
      <c r="CE761" s="12"/>
    </row>
    <row r="762" spans="1:83" ht="14.2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  <c r="AQ762" s="12"/>
      <c r="AR762" s="12"/>
      <c r="AS762" s="12"/>
      <c r="AT762" s="12"/>
      <c r="AU762" s="12"/>
      <c r="AV762" s="12"/>
      <c r="AW762" s="12"/>
      <c r="AX762" s="12"/>
      <c r="AY762" s="12"/>
      <c r="AZ762" s="12"/>
      <c r="BA762" s="12"/>
      <c r="BB762" s="12"/>
      <c r="BC762" s="12"/>
      <c r="BD762" s="12"/>
      <c r="BE762" s="12"/>
      <c r="BF762" s="12"/>
      <c r="BG762" s="12"/>
      <c r="BH762" s="12"/>
      <c r="BI762" s="12"/>
      <c r="BJ762" s="12"/>
      <c r="BK762" s="12"/>
      <c r="BL762" s="12"/>
      <c r="BM762" s="12"/>
      <c r="BN762" s="12"/>
      <c r="BO762" s="12"/>
      <c r="BP762" s="12"/>
      <c r="BQ762" s="12"/>
      <c r="BR762" s="12"/>
      <c r="BS762" s="12"/>
      <c r="BT762" s="12"/>
      <c r="BU762" s="12"/>
      <c r="BV762" s="12"/>
      <c r="BW762" s="12"/>
      <c r="BX762" s="12"/>
      <c r="BY762" s="12"/>
      <c r="BZ762" s="12"/>
      <c r="CA762" s="12"/>
      <c r="CB762" s="12"/>
      <c r="CC762" s="12"/>
      <c r="CD762" s="12"/>
      <c r="CE762" s="12"/>
    </row>
    <row r="763" spans="1:83" ht="14.2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  <c r="AQ763" s="12"/>
      <c r="AR763" s="12"/>
      <c r="AS763" s="12"/>
      <c r="AT763" s="12"/>
      <c r="AU763" s="12"/>
      <c r="AV763" s="12"/>
      <c r="AW763" s="12"/>
      <c r="AX763" s="12"/>
      <c r="AY763" s="12"/>
      <c r="AZ763" s="12"/>
      <c r="BA763" s="12"/>
      <c r="BB763" s="12"/>
      <c r="BC763" s="12"/>
      <c r="BD763" s="12"/>
      <c r="BE763" s="12"/>
      <c r="BF763" s="12"/>
      <c r="BG763" s="12"/>
      <c r="BH763" s="12"/>
      <c r="BI763" s="12"/>
      <c r="BJ763" s="12"/>
      <c r="BK763" s="12"/>
      <c r="BL763" s="12"/>
      <c r="BM763" s="12"/>
      <c r="BN763" s="12"/>
      <c r="BO763" s="12"/>
      <c r="BP763" s="12"/>
      <c r="BQ763" s="12"/>
      <c r="BR763" s="12"/>
      <c r="BS763" s="12"/>
      <c r="BT763" s="12"/>
      <c r="BU763" s="12"/>
      <c r="BV763" s="12"/>
      <c r="BW763" s="12"/>
      <c r="BX763" s="12"/>
      <c r="BY763" s="12"/>
      <c r="BZ763" s="12"/>
      <c r="CA763" s="12"/>
      <c r="CB763" s="12"/>
      <c r="CC763" s="12"/>
      <c r="CD763" s="12"/>
      <c r="CE763" s="12"/>
    </row>
    <row r="764" spans="1:83" ht="14.2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  <c r="AQ764" s="12"/>
      <c r="AR764" s="12"/>
      <c r="AS764" s="12"/>
      <c r="AT764" s="12"/>
      <c r="AU764" s="12"/>
      <c r="AV764" s="12"/>
      <c r="AW764" s="12"/>
      <c r="AX764" s="12"/>
      <c r="AY764" s="12"/>
      <c r="AZ764" s="12"/>
      <c r="BA764" s="12"/>
      <c r="BB764" s="12"/>
      <c r="BC764" s="12"/>
      <c r="BD764" s="12"/>
      <c r="BE764" s="12"/>
      <c r="BF764" s="12"/>
      <c r="BG764" s="12"/>
      <c r="BH764" s="12"/>
      <c r="BI764" s="12"/>
      <c r="BJ764" s="12"/>
      <c r="BK764" s="12"/>
      <c r="BL764" s="12"/>
      <c r="BM764" s="12"/>
      <c r="BN764" s="12"/>
      <c r="BO764" s="12"/>
      <c r="BP764" s="12"/>
      <c r="BQ764" s="12"/>
      <c r="BR764" s="12"/>
      <c r="BS764" s="12"/>
      <c r="BT764" s="12"/>
      <c r="BU764" s="12"/>
      <c r="BV764" s="12"/>
      <c r="BW764" s="12"/>
      <c r="BX764" s="12"/>
      <c r="BY764" s="12"/>
      <c r="BZ764" s="12"/>
      <c r="CA764" s="12"/>
      <c r="CB764" s="12"/>
      <c r="CC764" s="12"/>
      <c r="CD764" s="12"/>
      <c r="CE764" s="12"/>
    </row>
    <row r="765" spans="1:83" ht="14.2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  <c r="AQ765" s="12"/>
      <c r="AR765" s="12"/>
      <c r="AS765" s="12"/>
      <c r="AT765" s="12"/>
      <c r="AU765" s="12"/>
      <c r="AV765" s="12"/>
      <c r="AW765" s="12"/>
      <c r="AX765" s="12"/>
      <c r="AY765" s="12"/>
      <c r="AZ765" s="12"/>
      <c r="BA765" s="12"/>
      <c r="BB765" s="12"/>
      <c r="BC765" s="12"/>
      <c r="BD765" s="12"/>
      <c r="BE765" s="12"/>
      <c r="BF765" s="12"/>
      <c r="BG765" s="12"/>
      <c r="BH765" s="12"/>
      <c r="BI765" s="12"/>
      <c r="BJ765" s="12"/>
      <c r="BK765" s="12"/>
      <c r="BL765" s="12"/>
      <c r="BM765" s="12"/>
      <c r="BN765" s="12"/>
      <c r="BO765" s="12"/>
      <c r="BP765" s="12"/>
      <c r="BQ765" s="12"/>
      <c r="BR765" s="12"/>
      <c r="BS765" s="12"/>
      <c r="BT765" s="12"/>
      <c r="BU765" s="12"/>
      <c r="BV765" s="12"/>
      <c r="BW765" s="12"/>
      <c r="BX765" s="12"/>
      <c r="BY765" s="12"/>
      <c r="BZ765" s="12"/>
      <c r="CA765" s="12"/>
      <c r="CB765" s="12"/>
      <c r="CC765" s="12"/>
      <c r="CD765" s="12"/>
      <c r="CE765" s="12"/>
    </row>
    <row r="766" spans="1:83" ht="14.2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  <c r="AQ766" s="12"/>
      <c r="AR766" s="12"/>
      <c r="AS766" s="12"/>
      <c r="AT766" s="12"/>
      <c r="AU766" s="12"/>
      <c r="AV766" s="12"/>
      <c r="AW766" s="12"/>
      <c r="AX766" s="12"/>
      <c r="AY766" s="12"/>
      <c r="AZ766" s="12"/>
      <c r="BA766" s="12"/>
      <c r="BB766" s="12"/>
      <c r="BC766" s="12"/>
      <c r="BD766" s="12"/>
      <c r="BE766" s="12"/>
      <c r="BF766" s="12"/>
      <c r="BG766" s="12"/>
      <c r="BH766" s="12"/>
      <c r="BI766" s="12"/>
      <c r="BJ766" s="12"/>
      <c r="BK766" s="12"/>
      <c r="BL766" s="12"/>
      <c r="BM766" s="12"/>
      <c r="BN766" s="12"/>
      <c r="BO766" s="12"/>
      <c r="BP766" s="12"/>
      <c r="BQ766" s="12"/>
      <c r="BR766" s="12"/>
      <c r="BS766" s="12"/>
      <c r="BT766" s="12"/>
      <c r="BU766" s="12"/>
      <c r="BV766" s="12"/>
      <c r="BW766" s="12"/>
      <c r="BX766" s="12"/>
      <c r="BY766" s="12"/>
      <c r="BZ766" s="12"/>
      <c r="CA766" s="12"/>
      <c r="CB766" s="12"/>
      <c r="CC766" s="12"/>
      <c r="CD766" s="12"/>
      <c r="CE766" s="12"/>
    </row>
    <row r="767" spans="1:83" ht="14.2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  <c r="AQ767" s="12"/>
      <c r="AR767" s="12"/>
      <c r="AS767" s="12"/>
      <c r="AT767" s="12"/>
      <c r="AU767" s="12"/>
      <c r="AV767" s="12"/>
      <c r="AW767" s="12"/>
      <c r="AX767" s="12"/>
      <c r="AY767" s="12"/>
      <c r="AZ767" s="12"/>
      <c r="BA767" s="12"/>
      <c r="BB767" s="12"/>
      <c r="BC767" s="12"/>
      <c r="BD767" s="12"/>
      <c r="BE767" s="12"/>
      <c r="BF767" s="12"/>
      <c r="BG767" s="12"/>
      <c r="BH767" s="12"/>
      <c r="BI767" s="12"/>
      <c r="BJ767" s="12"/>
      <c r="BK767" s="12"/>
      <c r="BL767" s="12"/>
      <c r="BM767" s="12"/>
      <c r="BN767" s="12"/>
      <c r="BO767" s="12"/>
      <c r="BP767" s="12"/>
      <c r="BQ767" s="12"/>
      <c r="BR767" s="12"/>
      <c r="BS767" s="12"/>
      <c r="BT767" s="12"/>
      <c r="BU767" s="12"/>
      <c r="BV767" s="12"/>
      <c r="BW767" s="12"/>
      <c r="BX767" s="12"/>
      <c r="BY767" s="12"/>
      <c r="BZ767" s="12"/>
      <c r="CA767" s="12"/>
      <c r="CB767" s="12"/>
      <c r="CC767" s="12"/>
      <c r="CD767" s="12"/>
      <c r="CE767" s="12"/>
    </row>
    <row r="768" spans="1:83" ht="14.2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  <c r="AQ768" s="12"/>
      <c r="AR768" s="12"/>
      <c r="AS768" s="12"/>
      <c r="AT768" s="12"/>
      <c r="AU768" s="12"/>
      <c r="AV768" s="12"/>
      <c r="AW768" s="12"/>
      <c r="AX768" s="12"/>
      <c r="AY768" s="12"/>
      <c r="AZ768" s="12"/>
      <c r="BA768" s="12"/>
      <c r="BB768" s="12"/>
      <c r="BC768" s="12"/>
      <c r="BD768" s="12"/>
      <c r="BE768" s="12"/>
      <c r="BF768" s="12"/>
      <c r="BG768" s="12"/>
      <c r="BH768" s="12"/>
      <c r="BI768" s="12"/>
      <c r="BJ768" s="12"/>
      <c r="BK768" s="12"/>
      <c r="BL768" s="12"/>
      <c r="BM768" s="12"/>
      <c r="BN768" s="12"/>
      <c r="BO768" s="12"/>
      <c r="BP768" s="12"/>
      <c r="BQ768" s="12"/>
      <c r="BR768" s="12"/>
      <c r="BS768" s="12"/>
      <c r="BT768" s="12"/>
      <c r="BU768" s="12"/>
      <c r="BV768" s="12"/>
      <c r="BW768" s="12"/>
      <c r="BX768" s="12"/>
      <c r="BY768" s="12"/>
      <c r="BZ768" s="12"/>
      <c r="CA768" s="12"/>
      <c r="CB768" s="12"/>
      <c r="CC768" s="12"/>
      <c r="CD768" s="12"/>
      <c r="CE768" s="12"/>
    </row>
    <row r="769" spans="1:83" ht="14.2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  <c r="AQ769" s="12"/>
      <c r="AR769" s="12"/>
      <c r="AS769" s="12"/>
      <c r="AT769" s="12"/>
      <c r="AU769" s="12"/>
      <c r="AV769" s="12"/>
      <c r="AW769" s="12"/>
      <c r="AX769" s="12"/>
      <c r="AY769" s="12"/>
      <c r="AZ769" s="12"/>
      <c r="BA769" s="12"/>
      <c r="BB769" s="12"/>
      <c r="BC769" s="12"/>
      <c r="BD769" s="12"/>
      <c r="BE769" s="12"/>
      <c r="BF769" s="12"/>
      <c r="BG769" s="12"/>
      <c r="BH769" s="12"/>
      <c r="BI769" s="12"/>
      <c r="BJ769" s="12"/>
      <c r="BK769" s="12"/>
      <c r="BL769" s="12"/>
      <c r="BM769" s="12"/>
      <c r="BN769" s="12"/>
      <c r="BO769" s="12"/>
      <c r="BP769" s="12"/>
      <c r="BQ769" s="12"/>
      <c r="BR769" s="12"/>
      <c r="BS769" s="12"/>
      <c r="BT769" s="12"/>
      <c r="BU769" s="12"/>
      <c r="BV769" s="12"/>
      <c r="BW769" s="12"/>
      <c r="BX769" s="12"/>
      <c r="BY769" s="12"/>
      <c r="BZ769" s="12"/>
      <c r="CA769" s="12"/>
      <c r="CB769" s="12"/>
      <c r="CC769" s="12"/>
      <c r="CD769" s="12"/>
      <c r="CE769" s="12"/>
    </row>
    <row r="770" spans="1:83" ht="14.2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  <c r="AQ770" s="12"/>
      <c r="AR770" s="12"/>
      <c r="AS770" s="12"/>
      <c r="AT770" s="12"/>
      <c r="AU770" s="12"/>
      <c r="AV770" s="12"/>
      <c r="AW770" s="12"/>
      <c r="AX770" s="12"/>
      <c r="AY770" s="12"/>
      <c r="AZ770" s="12"/>
      <c r="BA770" s="12"/>
      <c r="BB770" s="12"/>
      <c r="BC770" s="12"/>
      <c r="BD770" s="12"/>
      <c r="BE770" s="12"/>
      <c r="BF770" s="12"/>
      <c r="BG770" s="12"/>
      <c r="BH770" s="12"/>
      <c r="BI770" s="12"/>
      <c r="BJ770" s="12"/>
      <c r="BK770" s="12"/>
      <c r="BL770" s="12"/>
      <c r="BM770" s="12"/>
      <c r="BN770" s="12"/>
      <c r="BO770" s="12"/>
      <c r="BP770" s="12"/>
      <c r="BQ770" s="12"/>
      <c r="BR770" s="12"/>
      <c r="BS770" s="12"/>
      <c r="BT770" s="12"/>
      <c r="BU770" s="12"/>
      <c r="BV770" s="12"/>
      <c r="BW770" s="12"/>
      <c r="BX770" s="12"/>
      <c r="BY770" s="12"/>
      <c r="BZ770" s="12"/>
      <c r="CA770" s="12"/>
      <c r="CB770" s="12"/>
      <c r="CC770" s="12"/>
      <c r="CD770" s="12"/>
      <c r="CE770" s="12"/>
    </row>
    <row r="771" spans="1:83" ht="14.2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  <c r="AP771" s="12"/>
      <c r="AQ771" s="12"/>
      <c r="AR771" s="12"/>
      <c r="AS771" s="12"/>
      <c r="AT771" s="12"/>
      <c r="AU771" s="12"/>
      <c r="AV771" s="12"/>
      <c r="AW771" s="12"/>
      <c r="AX771" s="12"/>
      <c r="AY771" s="12"/>
      <c r="AZ771" s="12"/>
      <c r="BA771" s="12"/>
      <c r="BB771" s="12"/>
      <c r="BC771" s="12"/>
      <c r="BD771" s="12"/>
      <c r="BE771" s="12"/>
      <c r="BF771" s="12"/>
      <c r="BG771" s="12"/>
      <c r="BH771" s="12"/>
      <c r="BI771" s="12"/>
      <c r="BJ771" s="12"/>
      <c r="BK771" s="12"/>
      <c r="BL771" s="12"/>
      <c r="BM771" s="12"/>
      <c r="BN771" s="12"/>
      <c r="BO771" s="12"/>
      <c r="BP771" s="12"/>
      <c r="BQ771" s="12"/>
      <c r="BR771" s="12"/>
      <c r="BS771" s="12"/>
      <c r="BT771" s="12"/>
      <c r="BU771" s="12"/>
      <c r="BV771" s="12"/>
      <c r="BW771" s="12"/>
      <c r="BX771" s="12"/>
      <c r="BY771" s="12"/>
      <c r="BZ771" s="12"/>
      <c r="CA771" s="12"/>
      <c r="CB771" s="12"/>
      <c r="CC771" s="12"/>
      <c r="CD771" s="12"/>
      <c r="CE771" s="12"/>
    </row>
    <row r="772" spans="1:83" ht="14.2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  <c r="AP772" s="12"/>
      <c r="AQ772" s="12"/>
      <c r="AR772" s="12"/>
      <c r="AS772" s="12"/>
      <c r="AT772" s="12"/>
      <c r="AU772" s="12"/>
      <c r="AV772" s="12"/>
      <c r="AW772" s="12"/>
      <c r="AX772" s="12"/>
      <c r="AY772" s="12"/>
      <c r="AZ772" s="12"/>
      <c r="BA772" s="12"/>
      <c r="BB772" s="12"/>
      <c r="BC772" s="12"/>
      <c r="BD772" s="12"/>
      <c r="BE772" s="12"/>
      <c r="BF772" s="12"/>
      <c r="BG772" s="12"/>
      <c r="BH772" s="12"/>
      <c r="BI772" s="12"/>
      <c r="BJ772" s="12"/>
      <c r="BK772" s="12"/>
      <c r="BL772" s="12"/>
      <c r="BM772" s="12"/>
      <c r="BN772" s="12"/>
      <c r="BO772" s="12"/>
      <c r="BP772" s="12"/>
      <c r="BQ772" s="12"/>
      <c r="BR772" s="12"/>
      <c r="BS772" s="12"/>
      <c r="BT772" s="12"/>
      <c r="BU772" s="12"/>
      <c r="BV772" s="12"/>
      <c r="BW772" s="12"/>
      <c r="BX772" s="12"/>
      <c r="BY772" s="12"/>
      <c r="BZ772" s="12"/>
      <c r="CA772" s="12"/>
      <c r="CB772" s="12"/>
      <c r="CC772" s="12"/>
      <c r="CD772" s="12"/>
      <c r="CE772" s="12"/>
    </row>
    <row r="773" spans="1:83" ht="14.2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  <c r="AP773" s="12"/>
      <c r="AQ773" s="12"/>
      <c r="AR773" s="12"/>
      <c r="AS773" s="12"/>
      <c r="AT773" s="12"/>
      <c r="AU773" s="12"/>
      <c r="AV773" s="12"/>
      <c r="AW773" s="12"/>
      <c r="AX773" s="12"/>
      <c r="AY773" s="12"/>
      <c r="AZ773" s="12"/>
      <c r="BA773" s="12"/>
      <c r="BB773" s="12"/>
      <c r="BC773" s="12"/>
      <c r="BD773" s="12"/>
      <c r="BE773" s="12"/>
      <c r="BF773" s="12"/>
      <c r="BG773" s="12"/>
      <c r="BH773" s="12"/>
      <c r="BI773" s="12"/>
      <c r="BJ773" s="12"/>
      <c r="BK773" s="12"/>
      <c r="BL773" s="12"/>
      <c r="BM773" s="12"/>
      <c r="BN773" s="12"/>
      <c r="BO773" s="12"/>
      <c r="BP773" s="12"/>
      <c r="BQ773" s="12"/>
      <c r="BR773" s="12"/>
      <c r="BS773" s="12"/>
      <c r="BT773" s="12"/>
      <c r="BU773" s="12"/>
      <c r="BV773" s="12"/>
      <c r="BW773" s="12"/>
      <c r="BX773" s="12"/>
      <c r="BY773" s="12"/>
      <c r="BZ773" s="12"/>
      <c r="CA773" s="12"/>
      <c r="CB773" s="12"/>
      <c r="CC773" s="12"/>
      <c r="CD773" s="12"/>
      <c r="CE773" s="12"/>
    </row>
    <row r="774" spans="1:83" ht="14.2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  <c r="AP774" s="12"/>
      <c r="AQ774" s="12"/>
      <c r="AR774" s="12"/>
      <c r="AS774" s="12"/>
      <c r="AT774" s="12"/>
      <c r="AU774" s="12"/>
      <c r="AV774" s="12"/>
      <c r="AW774" s="12"/>
      <c r="AX774" s="12"/>
      <c r="AY774" s="12"/>
      <c r="AZ774" s="12"/>
      <c r="BA774" s="12"/>
      <c r="BB774" s="12"/>
      <c r="BC774" s="12"/>
      <c r="BD774" s="12"/>
      <c r="BE774" s="12"/>
      <c r="BF774" s="12"/>
      <c r="BG774" s="12"/>
      <c r="BH774" s="12"/>
      <c r="BI774" s="12"/>
      <c r="BJ774" s="12"/>
      <c r="BK774" s="12"/>
      <c r="BL774" s="12"/>
      <c r="BM774" s="12"/>
      <c r="BN774" s="12"/>
      <c r="BO774" s="12"/>
      <c r="BP774" s="12"/>
      <c r="BQ774" s="12"/>
      <c r="BR774" s="12"/>
      <c r="BS774" s="12"/>
      <c r="BT774" s="12"/>
      <c r="BU774" s="12"/>
      <c r="BV774" s="12"/>
      <c r="BW774" s="12"/>
      <c r="BX774" s="12"/>
      <c r="BY774" s="12"/>
      <c r="BZ774" s="12"/>
      <c r="CA774" s="12"/>
      <c r="CB774" s="12"/>
      <c r="CC774" s="12"/>
      <c r="CD774" s="12"/>
      <c r="CE774" s="12"/>
    </row>
    <row r="775" spans="1:83" ht="14.2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  <c r="AP775" s="12"/>
      <c r="AQ775" s="12"/>
      <c r="AR775" s="12"/>
      <c r="AS775" s="12"/>
      <c r="AT775" s="12"/>
      <c r="AU775" s="12"/>
      <c r="AV775" s="12"/>
      <c r="AW775" s="12"/>
      <c r="AX775" s="12"/>
      <c r="AY775" s="12"/>
      <c r="AZ775" s="12"/>
      <c r="BA775" s="12"/>
      <c r="BB775" s="12"/>
      <c r="BC775" s="12"/>
      <c r="BD775" s="12"/>
      <c r="BE775" s="12"/>
      <c r="BF775" s="12"/>
      <c r="BG775" s="12"/>
      <c r="BH775" s="12"/>
      <c r="BI775" s="12"/>
      <c r="BJ775" s="12"/>
      <c r="BK775" s="12"/>
      <c r="BL775" s="12"/>
      <c r="BM775" s="12"/>
      <c r="BN775" s="12"/>
      <c r="BO775" s="12"/>
      <c r="BP775" s="12"/>
      <c r="BQ775" s="12"/>
      <c r="BR775" s="12"/>
      <c r="BS775" s="12"/>
      <c r="BT775" s="12"/>
      <c r="BU775" s="12"/>
      <c r="BV775" s="12"/>
      <c r="BW775" s="12"/>
      <c r="BX775" s="12"/>
      <c r="BY775" s="12"/>
      <c r="BZ775" s="12"/>
      <c r="CA775" s="12"/>
      <c r="CB775" s="12"/>
      <c r="CC775" s="12"/>
      <c r="CD775" s="12"/>
      <c r="CE775" s="12"/>
    </row>
    <row r="776" spans="1:83" ht="14.2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  <c r="AP776" s="12"/>
      <c r="AQ776" s="12"/>
      <c r="AR776" s="12"/>
      <c r="AS776" s="12"/>
      <c r="AT776" s="12"/>
      <c r="AU776" s="12"/>
      <c r="AV776" s="12"/>
      <c r="AW776" s="12"/>
      <c r="AX776" s="12"/>
      <c r="AY776" s="12"/>
      <c r="AZ776" s="12"/>
      <c r="BA776" s="12"/>
      <c r="BB776" s="12"/>
      <c r="BC776" s="12"/>
      <c r="BD776" s="12"/>
      <c r="BE776" s="12"/>
      <c r="BF776" s="12"/>
      <c r="BG776" s="12"/>
      <c r="BH776" s="12"/>
      <c r="BI776" s="12"/>
      <c r="BJ776" s="12"/>
      <c r="BK776" s="12"/>
      <c r="BL776" s="12"/>
      <c r="BM776" s="12"/>
      <c r="BN776" s="12"/>
      <c r="BO776" s="12"/>
      <c r="BP776" s="12"/>
      <c r="BQ776" s="12"/>
      <c r="BR776" s="12"/>
      <c r="BS776" s="12"/>
      <c r="BT776" s="12"/>
      <c r="BU776" s="12"/>
      <c r="BV776" s="12"/>
      <c r="BW776" s="12"/>
      <c r="BX776" s="12"/>
      <c r="BY776" s="12"/>
      <c r="BZ776" s="12"/>
      <c r="CA776" s="12"/>
      <c r="CB776" s="12"/>
      <c r="CC776" s="12"/>
      <c r="CD776" s="12"/>
      <c r="CE776" s="12"/>
    </row>
    <row r="777" spans="1:83" ht="14.2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  <c r="AP777" s="12"/>
      <c r="AQ777" s="12"/>
      <c r="AR777" s="12"/>
      <c r="AS777" s="12"/>
      <c r="AT777" s="12"/>
      <c r="AU777" s="12"/>
      <c r="AV777" s="12"/>
      <c r="AW777" s="12"/>
      <c r="AX777" s="12"/>
      <c r="AY777" s="12"/>
      <c r="AZ777" s="12"/>
      <c r="BA777" s="12"/>
      <c r="BB777" s="12"/>
      <c r="BC777" s="12"/>
      <c r="BD777" s="12"/>
      <c r="BE777" s="12"/>
      <c r="BF777" s="12"/>
      <c r="BG777" s="12"/>
      <c r="BH777" s="12"/>
      <c r="BI777" s="12"/>
      <c r="BJ777" s="12"/>
      <c r="BK777" s="12"/>
      <c r="BL777" s="12"/>
      <c r="BM777" s="12"/>
      <c r="BN777" s="12"/>
      <c r="BO777" s="12"/>
      <c r="BP777" s="12"/>
      <c r="BQ777" s="12"/>
      <c r="BR777" s="12"/>
      <c r="BS777" s="12"/>
      <c r="BT777" s="12"/>
      <c r="BU777" s="12"/>
      <c r="BV777" s="12"/>
      <c r="BW777" s="12"/>
      <c r="BX777" s="12"/>
      <c r="BY777" s="12"/>
      <c r="BZ777" s="12"/>
      <c r="CA777" s="12"/>
      <c r="CB777" s="12"/>
      <c r="CC777" s="12"/>
      <c r="CD777" s="12"/>
      <c r="CE777" s="12"/>
    </row>
    <row r="778" spans="1:83" ht="14.2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  <c r="AQ778" s="12"/>
      <c r="AR778" s="12"/>
      <c r="AS778" s="12"/>
      <c r="AT778" s="12"/>
      <c r="AU778" s="12"/>
      <c r="AV778" s="12"/>
      <c r="AW778" s="12"/>
      <c r="AX778" s="12"/>
      <c r="AY778" s="12"/>
      <c r="AZ778" s="12"/>
      <c r="BA778" s="12"/>
      <c r="BB778" s="12"/>
      <c r="BC778" s="12"/>
      <c r="BD778" s="12"/>
      <c r="BE778" s="12"/>
      <c r="BF778" s="12"/>
      <c r="BG778" s="12"/>
      <c r="BH778" s="12"/>
      <c r="BI778" s="12"/>
      <c r="BJ778" s="12"/>
      <c r="BK778" s="12"/>
      <c r="BL778" s="12"/>
      <c r="BM778" s="12"/>
      <c r="BN778" s="12"/>
      <c r="BO778" s="12"/>
      <c r="BP778" s="12"/>
      <c r="BQ778" s="12"/>
      <c r="BR778" s="12"/>
      <c r="BS778" s="12"/>
      <c r="BT778" s="12"/>
      <c r="BU778" s="12"/>
      <c r="BV778" s="12"/>
      <c r="BW778" s="12"/>
      <c r="BX778" s="12"/>
      <c r="BY778" s="12"/>
      <c r="BZ778" s="12"/>
      <c r="CA778" s="12"/>
      <c r="CB778" s="12"/>
      <c r="CC778" s="12"/>
      <c r="CD778" s="12"/>
      <c r="CE778" s="12"/>
    </row>
    <row r="779" spans="1:83" ht="14.2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  <c r="AQ779" s="12"/>
      <c r="AR779" s="12"/>
      <c r="AS779" s="12"/>
      <c r="AT779" s="12"/>
      <c r="AU779" s="12"/>
      <c r="AV779" s="12"/>
      <c r="AW779" s="12"/>
      <c r="AX779" s="12"/>
      <c r="AY779" s="12"/>
      <c r="AZ779" s="12"/>
      <c r="BA779" s="12"/>
      <c r="BB779" s="12"/>
      <c r="BC779" s="12"/>
      <c r="BD779" s="12"/>
      <c r="BE779" s="12"/>
      <c r="BF779" s="12"/>
      <c r="BG779" s="12"/>
      <c r="BH779" s="12"/>
      <c r="BI779" s="12"/>
      <c r="BJ779" s="12"/>
      <c r="BK779" s="12"/>
      <c r="BL779" s="12"/>
      <c r="BM779" s="12"/>
      <c r="BN779" s="12"/>
      <c r="BO779" s="12"/>
      <c r="BP779" s="12"/>
      <c r="BQ779" s="12"/>
      <c r="BR779" s="12"/>
      <c r="BS779" s="12"/>
      <c r="BT779" s="12"/>
      <c r="BU779" s="12"/>
      <c r="BV779" s="12"/>
      <c r="BW779" s="12"/>
      <c r="BX779" s="12"/>
      <c r="BY779" s="12"/>
      <c r="BZ779" s="12"/>
      <c r="CA779" s="12"/>
      <c r="CB779" s="12"/>
      <c r="CC779" s="12"/>
      <c r="CD779" s="12"/>
      <c r="CE779" s="12"/>
    </row>
    <row r="780" spans="1:83" ht="14.2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  <c r="AP780" s="12"/>
      <c r="AQ780" s="12"/>
      <c r="AR780" s="12"/>
      <c r="AS780" s="12"/>
      <c r="AT780" s="12"/>
      <c r="AU780" s="12"/>
      <c r="AV780" s="12"/>
      <c r="AW780" s="12"/>
      <c r="AX780" s="12"/>
      <c r="AY780" s="12"/>
      <c r="AZ780" s="12"/>
      <c r="BA780" s="12"/>
      <c r="BB780" s="12"/>
      <c r="BC780" s="12"/>
      <c r="BD780" s="12"/>
      <c r="BE780" s="12"/>
      <c r="BF780" s="12"/>
      <c r="BG780" s="12"/>
      <c r="BH780" s="12"/>
      <c r="BI780" s="12"/>
      <c r="BJ780" s="12"/>
      <c r="BK780" s="12"/>
      <c r="BL780" s="12"/>
      <c r="BM780" s="12"/>
      <c r="BN780" s="12"/>
      <c r="BO780" s="12"/>
      <c r="BP780" s="12"/>
      <c r="BQ780" s="12"/>
      <c r="BR780" s="12"/>
      <c r="BS780" s="12"/>
      <c r="BT780" s="12"/>
      <c r="BU780" s="12"/>
      <c r="BV780" s="12"/>
      <c r="BW780" s="12"/>
      <c r="BX780" s="12"/>
      <c r="BY780" s="12"/>
      <c r="BZ780" s="12"/>
      <c r="CA780" s="12"/>
      <c r="CB780" s="12"/>
      <c r="CC780" s="12"/>
      <c r="CD780" s="12"/>
      <c r="CE780" s="12"/>
    </row>
    <row r="781" spans="1:83" ht="14.2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  <c r="AQ781" s="12"/>
      <c r="AR781" s="12"/>
      <c r="AS781" s="12"/>
      <c r="AT781" s="12"/>
      <c r="AU781" s="12"/>
      <c r="AV781" s="12"/>
      <c r="AW781" s="12"/>
      <c r="AX781" s="12"/>
      <c r="AY781" s="12"/>
      <c r="AZ781" s="12"/>
      <c r="BA781" s="12"/>
      <c r="BB781" s="12"/>
      <c r="BC781" s="12"/>
      <c r="BD781" s="12"/>
      <c r="BE781" s="12"/>
      <c r="BF781" s="12"/>
      <c r="BG781" s="12"/>
      <c r="BH781" s="12"/>
      <c r="BI781" s="12"/>
      <c r="BJ781" s="12"/>
      <c r="BK781" s="12"/>
      <c r="BL781" s="12"/>
      <c r="BM781" s="12"/>
      <c r="BN781" s="12"/>
      <c r="BO781" s="12"/>
      <c r="BP781" s="12"/>
      <c r="BQ781" s="12"/>
      <c r="BR781" s="12"/>
      <c r="BS781" s="12"/>
      <c r="BT781" s="12"/>
      <c r="BU781" s="12"/>
      <c r="BV781" s="12"/>
      <c r="BW781" s="12"/>
      <c r="BX781" s="12"/>
      <c r="BY781" s="12"/>
      <c r="BZ781" s="12"/>
      <c r="CA781" s="12"/>
      <c r="CB781" s="12"/>
      <c r="CC781" s="12"/>
      <c r="CD781" s="12"/>
      <c r="CE781" s="12"/>
    </row>
    <row r="782" spans="1:83" ht="14.2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  <c r="AP782" s="12"/>
      <c r="AQ782" s="12"/>
      <c r="AR782" s="12"/>
      <c r="AS782" s="12"/>
      <c r="AT782" s="12"/>
      <c r="AU782" s="12"/>
      <c r="AV782" s="12"/>
      <c r="AW782" s="12"/>
      <c r="AX782" s="12"/>
      <c r="AY782" s="12"/>
      <c r="AZ782" s="12"/>
      <c r="BA782" s="12"/>
      <c r="BB782" s="12"/>
      <c r="BC782" s="12"/>
      <c r="BD782" s="12"/>
      <c r="BE782" s="12"/>
      <c r="BF782" s="12"/>
      <c r="BG782" s="12"/>
      <c r="BH782" s="12"/>
      <c r="BI782" s="12"/>
      <c r="BJ782" s="12"/>
      <c r="BK782" s="12"/>
      <c r="BL782" s="12"/>
      <c r="BM782" s="12"/>
      <c r="BN782" s="12"/>
      <c r="BO782" s="12"/>
      <c r="BP782" s="12"/>
      <c r="BQ782" s="12"/>
      <c r="BR782" s="12"/>
      <c r="BS782" s="12"/>
      <c r="BT782" s="12"/>
      <c r="BU782" s="12"/>
      <c r="BV782" s="12"/>
      <c r="BW782" s="12"/>
      <c r="BX782" s="12"/>
      <c r="BY782" s="12"/>
      <c r="BZ782" s="12"/>
      <c r="CA782" s="12"/>
      <c r="CB782" s="12"/>
      <c r="CC782" s="12"/>
      <c r="CD782" s="12"/>
      <c r="CE782" s="12"/>
    </row>
    <row r="783" spans="1:83" ht="14.2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  <c r="AP783" s="12"/>
      <c r="AQ783" s="12"/>
      <c r="AR783" s="12"/>
      <c r="AS783" s="12"/>
      <c r="AT783" s="12"/>
      <c r="AU783" s="12"/>
      <c r="AV783" s="12"/>
      <c r="AW783" s="12"/>
      <c r="AX783" s="12"/>
      <c r="AY783" s="12"/>
      <c r="AZ783" s="12"/>
      <c r="BA783" s="12"/>
      <c r="BB783" s="12"/>
      <c r="BC783" s="12"/>
      <c r="BD783" s="12"/>
      <c r="BE783" s="12"/>
      <c r="BF783" s="12"/>
      <c r="BG783" s="12"/>
      <c r="BH783" s="12"/>
      <c r="BI783" s="12"/>
      <c r="BJ783" s="12"/>
      <c r="BK783" s="12"/>
      <c r="BL783" s="12"/>
      <c r="BM783" s="12"/>
      <c r="BN783" s="12"/>
      <c r="BO783" s="12"/>
      <c r="BP783" s="12"/>
      <c r="BQ783" s="12"/>
      <c r="BR783" s="12"/>
      <c r="BS783" s="12"/>
      <c r="BT783" s="12"/>
      <c r="BU783" s="12"/>
      <c r="BV783" s="12"/>
      <c r="BW783" s="12"/>
      <c r="BX783" s="12"/>
      <c r="BY783" s="12"/>
      <c r="BZ783" s="12"/>
      <c r="CA783" s="12"/>
      <c r="CB783" s="12"/>
      <c r="CC783" s="12"/>
      <c r="CD783" s="12"/>
      <c r="CE783" s="12"/>
    </row>
    <row r="784" spans="1:83" ht="14.2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  <c r="AQ784" s="12"/>
      <c r="AR784" s="12"/>
      <c r="AS784" s="12"/>
      <c r="AT784" s="12"/>
      <c r="AU784" s="12"/>
      <c r="AV784" s="12"/>
      <c r="AW784" s="12"/>
      <c r="AX784" s="12"/>
      <c r="AY784" s="12"/>
      <c r="AZ784" s="12"/>
      <c r="BA784" s="12"/>
      <c r="BB784" s="12"/>
      <c r="BC784" s="12"/>
      <c r="BD784" s="12"/>
      <c r="BE784" s="12"/>
      <c r="BF784" s="12"/>
      <c r="BG784" s="12"/>
      <c r="BH784" s="12"/>
      <c r="BI784" s="12"/>
      <c r="BJ784" s="12"/>
      <c r="BK784" s="12"/>
      <c r="BL784" s="12"/>
      <c r="BM784" s="12"/>
      <c r="BN784" s="12"/>
      <c r="BO784" s="12"/>
      <c r="BP784" s="12"/>
      <c r="BQ784" s="12"/>
      <c r="BR784" s="12"/>
      <c r="BS784" s="12"/>
      <c r="BT784" s="12"/>
      <c r="BU784" s="12"/>
      <c r="BV784" s="12"/>
      <c r="BW784" s="12"/>
      <c r="BX784" s="12"/>
      <c r="BY784" s="12"/>
      <c r="BZ784" s="12"/>
      <c r="CA784" s="12"/>
      <c r="CB784" s="12"/>
      <c r="CC784" s="12"/>
      <c r="CD784" s="12"/>
      <c r="CE784" s="12"/>
    </row>
    <row r="785" spans="1:83" ht="14.2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  <c r="AQ785" s="12"/>
      <c r="AR785" s="12"/>
      <c r="AS785" s="12"/>
      <c r="AT785" s="12"/>
      <c r="AU785" s="12"/>
      <c r="AV785" s="12"/>
      <c r="AW785" s="12"/>
      <c r="AX785" s="12"/>
      <c r="AY785" s="12"/>
      <c r="AZ785" s="12"/>
      <c r="BA785" s="12"/>
      <c r="BB785" s="12"/>
      <c r="BC785" s="12"/>
      <c r="BD785" s="12"/>
      <c r="BE785" s="12"/>
      <c r="BF785" s="12"/>
      <c r="BG785" s="12"/>
      <c r="BH785" s="12"/>
      <c r="BI785" s="12"/>
      <c r="BJ785" s="12"/>
      <c r="BK785" s="12"/>
      <c r="BL785" s="12"/>
      <c r="BM785" s="12"/>
      <c r="BN785" s="12"/>
      <c r="BO785" s="12"/>
      <c r="BP785" s="12"/>
      <c r="BQ785" s="12"/>
      <c r="BR785" s="12"/>
      <c r="BS785" s="12"/>
      <c r="BT785" s="12"/>
      <c r="BU785" s="12"/>
      <c r="BV785" s="12"/>
      <c r="BW785" s="12"/>
      <c r="BX785" s="12"/>
      <c r="BY785" s="12"/>
      <c r="BZ785" s="12"/>
      <c r="CA785" s="12"/>
      <c r="CB785" s="12"/>
      <c r="CC785" s="12"/>
      <c r="CD785" s="12"/>
      <c r="CE785" s="12"/>
    </row>
    <row r="786" spans="1:83" ht="14.2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  <c r="AP786" s="12"/>
      <c r="AQ786" s="12"/>
      <c r="AR786" s="12"/>
      <c r="AS786" s="12"/>
      <c r="AT786" s="12"/>
      <c r="AU786" s="12"/>
      <c r="AV786" s="12"/>
      <c r="AW786" s="12"/>
      <c r="AX786" s="12"/>
      <c r="AY786" s="12"/>
      <c r="AZ786" s="12"/>
      <c r="BA786" s="12"/>
      <c r="BB786" s="12"/>
      <c r="BC786" s="12"/>
      <c r="BD786" s="12"/>
      <c r="BE786" s="12"/>
      <c r="BF786" s="12"/>
      <c r="BG786" s="12"/>
      <c r="BH786" s="12"/>
      <c r="BI786" s="12"/>
      <c r="BJ786" s="12"/>
      <c r="BK786" s="12"/>
      <c r="BL786" s="12"/>
      <c r="BM786" s="12"/>
      <c r="BN786" s="12"/>
      <c r="BO786" s="12"/>
      <c r="BP786" s="12"/>
      <c r="BQ786" s="12"/>
      <c r="BR786" s="12"/>
      <c r="BS786" s="12"/>
      <c r="BT786" s="12"/>
      <c r="BU786" s="12"/>
      <c r="BV786" s="12"/>
      <c r="BW786" s="12"/>
      <c r="BX786" s="12"/>
      <c r="BY786" s="12"/>
      <c r="BZ786" s="12"/>
      <c r="CA786" s="12"/>
      <c r="CB786" s="12"/>
      <c r="CC786" s="12"/>
      <c r="CD786" s="12"/>
      <c r="CE786" s="12"/>
    </row>
    <row r="787" spans="1:83" ht="14.2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  <c r="AP787" s="12"/>
      <c r="AQ787" s="12"/>
      <c r="AR787" s="12"/>
      <c r="AS787" s="12"/>
      <c r="AT787" s="12"/>
      <c r="AU787" s="12"/>
      <c r="AV787" s="12"/>
      <c r="AW787" s="12"/>
      <c r="AX787" s="12"/>
      <c r="AY787" s="12"/>
      <c r="AZ787" s="12"/>
      <c r="BA787" s="12"/>
      <c r="BB787" s="12"/>
      <c r="BC787" s="12"/>
      <c r="BD787" s="12"/>
      <c r="BE787" s="12"/>
      <c r="BF787" s="12"/>
      <c r="BG787" s="12"/>
      <c r="BH787" s="12"/>
      <c r="BI787" s="12"/>
      <c r="BJ787" s="12"/>
      <c r="BK787" s="12"/>
      <c r="BL787" s="12"/>
      <c r="BM787" s="12"/>
      <c r="BN787" s="12"/>
      <c r="BO787" s="12"/>
      <c r="BP787" s="12"/>
      <c r="BQ787" s="12"/>
      <c r="BR787" s="12"/>
      <c r="BS787" s="12"/>
      <c r="BT787" s="12"/>
      <c r="BU787" s="12"/>
      <c r="BV787" s="12"/>
      <c r="BW787" s="12"/>
      <c r="BX787" s="12"/>
      <c r="BY787" s="12"/>
      <c r="BZ787" s="12"/>
      <c r="CA787" s="12"/>
      <c r="CB787" s="12"/>
      <c r="CC787" s="12"/>
      <c r="CD787" s="12"/>
      <c r="CE787" s="12"/>
    </row>
    <row r="788" spans="1:83" ht="14.2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  <c r="AP788" s="12"/>
      <c r="AQ788" s="12"/>
      <c r="AR788" s="12"/>
      <c r="AS788" s="12"/>
      <c r="AT788" s="12"/>
      <c r="AU788" s="12"/>
      <c r="AV788" s="12"/>
      <c r="AW788" s="12"/>
      <c r="AX788" s="12"/>
      <c r="AY788" s="12"/>
      <c r="AZ788" s="12"/>
      <c r="BA788" s="12"/>
      <c r="BB788" s="12"/>
      <c r="BC788" s="12"/>
      <c r="BD788" s="12"/>
      <c r="BE788" s="12"/>
      <c r="BF788" s="12"/>
      <c r="BG788" s="12"/>
      <c r="BH788" s="12"/>
      <c r="BI788" s="12"/>
      <c r="BJ788" s="12"/>
      <c r="BK788" s="12"/>
      <c r="BL788" s="12"/>
      <c r="BM788" s="12"/>
      <c r="BN788" s="12"/>
      <c r="BO788" s="12"/>
      <c r="BP788" s="12"/>
      <c r="BQ788" s="12"/>
      <c r="BR788" s="12"/>
      <c r="BS788" s="12"/>
      <c r="BT788" s="12"/>
      <c r="BU788" s="12"/>
      <c r="BV788" s="12"/>
      <c r="BW788" s="12"/>
      <c r="BX788" s="12"/>
      <c r="BY788" s="12"/>
      <c r="BZ788" s="12"/>
      <c r="CA788" s="12"/>
      <c r="CB788" s="12"/>
      <c r="CC788" s="12"/>
      <c r="CD788" s="12"/>
      <c r="CE788" s="12"/>
    </row>
    <row r="789" spans="1:83" ht="14.2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  <c r="AQ789" s="12"/>
      <c r="AR789" s="12"/>
      <c r="AS789" s="12"/>
      <c r="AT789" s="12"/>
      <c r="AU789" s="12"/>
      <c r="AV789" s="12"/>
      <c r="AW789" s="12"/>
      <c r="AX789" s="12"/>
      <c r="AY789" s="12"/>
      <c r="AZ789" s="12"/>
      <c r="BA789" s="12"/>
      <c r="BB789" s="12"/>
      <c r="BC789" s="12"/>
      <c r="BD789" s="12"/>
      <c r="BE789" s="12"/>
      <c r="BF789" s="12"/>
      <c r="BG789" s="12"/>
      <c r="BH789" s="12"/>
      <c r="BI789" s="12"/>
      <c r="BJ789" s="12"/>
      <c r="BK789" s="12"/>
      <c r="BL789" s="12"/>
      <c r="BM789" s="12"/>
      <c r="BN789" s="12"/>
      <c r="BO789" s="12"/>
      <c r="BP789" s="12"/>
      <c r="BQ789" s="12"/>
      <c r="BR789" s="12"/>
      <c r="BS789" s="12"/>
      <c r="BT789" s="12"/>
      <c r="BU789" s="12"/>
      <c r="BV789" s="12"/>
      <c r="BW789" s="12"/>
      <c r="BX789" s="12"/>
      <c r="BY789" s="12"/>
      <c r="BZ789" s="12"/>
      <c r="CA789" s="12"/>
      <c r="CB789" s="12"/>
      <c r="CC789" s="12"/>
      <c r="CD789" s="12"/>
      <c r="CE789" s="12"/>
    </row>
    <row r="790" spans="1:83" ht="14.2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  <c r="AQ790" s="12"/>
      <c r="AR790" s="12"/>
      <c r="AS790" s="12"/>
      <c r="AT790" s="12"/>
      <c r="AU790" s="12"/>
      <c r="AV790" s="12"/>
      <c r="AW790" s="12"/>
      <c r="AX790" s="12"/>
      <c r="AY790" s="12"/>
      <c r="AZ790" s="12"/>
      <c r="BA790" s="12"/>
      <c r="BB790" s="12"/>
      <c r="BC790" s="12"/>
      <c r="BD790" s="12"/>
      <c r="BE790" s="12"/>
      <c r="BF790" s="12"/>
      <c r="BG790" s="12"/>
      <c r="BH790" s="12"/>
      <c r="BI790" s="12"/>
      <c r="BJ790" s="12"/>
      <c r="BK790" s="12"/>
      <c r="BL790" s="12"/>
      <c r="BM790" s="12"/>
      <c r="BN790" s="12"/>
      <c r="BO790" s="12"/>
      <c r="BP790" s="12"/>
      <c r="BQ790" s="12"/>
      <c r="BR790" s="12"/>
      <c r="BS790" s="12"/>
      <c r="BT790" s="12"/>
      <c r="BU790" s="12"/>
      <c r="BV790" s="12"/>
      <c r="BW790" s="12"/>
      <c r="BX790" s="12"/>
      <c r="BY790" s="12"/>
      <c r="BZ790" s="12"/>
      <c r="CA790" s="12"/>
      <c r="CB790" s="12"/>
      <c r="CC790" s="12"/>
      <c r="CD790" s="12"/>
      <c r="CE790" s="12"/>
    </row>
    <row r="791" spans="1:83" ht="14.2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  <c r="AQ791" s="12"/>
      <c r="AR791" s="12"/>
      <c r="AS791" s="12"/>
      <c r="AT791" s="12"/>
      <c r="AU791" s="12"/>
      <c r="AV791" s="12"/>
      <c r="AW791" s="12"/>
      <c r="AX791" s="12"/>
      <c r="AY791" s="12"/>
      <c r="AZ791" s="12"/>
      <c r="BA791" s="12"/>
      <c r="BB791" s="12"/>
      <c r="BC791" s="12"/>
      <c r="BD791" s="12"/>
      <c r="BE791" s="12"/>
      <c r="BF791" s="12"/>
      <c r="BG791" s="12"/>
      <c r="BH791" s="12"/>
      <c r="BI791" s="12"/>
      <c r="BJ791" s="12"/>
      <c r="BK791" s="12"/>
      <c r="BL791" s="12"/>
      <c r="BM791" s="12"/>
      <c r="BN791" s="12"/>
      <c r="BO791" s="12"/>
      <c r="BP791" s="12"/>
      <c r="BQ791" s="12"/>
      <c r="BR791" s="12"/>
      <c r="BS791" s="12"/>
      <c r="BT791" s="12"/>
      <c r="BU791" s="12"/>
      <c r="BV791" s="12"/>
      <c r="BW791" s="12"/>
      <c r="BX791" s="12"/>
      <c r="BY791" s="12"/>
      <c r="BZ791" s="12"/>
      <c r="CA791" s="12"/>
      <c r="CB791" s="12"/>
      <c r="CC791" s="12"/>
      <c r="CD791" s="12"/>
      <c r="CE791" s="12"/>
    </row>
    <row r="792" spans="1:83" ht="14.2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  <c r="AQ792" s="12"/>
      <c r="AR792" s="12"/>
      <c r="AS792" s="12"/>
      <c r="AT792" s="12"/>
      <c r="AU792" s="12"/>
      <c r="AV792" s="12"/>
      <c r="AW792" s="12"/>
      <c r="AX792" s="12"/>
      <c r="AY792" s="12"/>
      <c r="AZ792" s="12"/>
      <c r="BA792" s="12"/>
      <c r="BB792" s="12"/>
      <c r="BC792" s="12"/>
      <c r="BD792" s="12"/>
      <c r="BE792" s="12"/>
      <c r="BF792" s="12"/>
      <c r="BG792" s="12"/>
      <c r="BH792" s="12"/>
      <c r="BI792" s="12"/>
      <c r="BJ792" s="12"/>
      <c r="BK792" s="12"/>
      <c r="BL792" s="12"/>
      <c r="BM792" s="12"/>
      <c r="BN792" s="12"/>
      <c r="BO792" s="12"/>
      <c r="BP792" s="12"/>
      <c r="BQ792" s="12"/>
      <c r="BR792" s="12"/>
      <c r="BS792" s="12"/>
      <c r="BT792" s="12"/>
      <c r="BU792" s="12"/>
      <c r="BV792" s="12"/>
      <c r="BW792" s="12"/>
      <c r="BX792" s="12"/>
      <c r="BY792" s="12"/>
      <c r="BZ792" s="12"/>
      <c r="CA792" s="12"/>
      <c r="CB792" s="12"/>
      <c r="CC792" s="12"/>
      <c r="CD792" s="12"/>
      <c r="CE792" s="12"/>
    </row>
    <row r="793" spans="1:83" ht="14.2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  <c r="AP793" s="12"/>
      <c r="AQ793" s="12"/>
      <c r="AR793" s="12"/>
      <c r="AS793" s="12"/>
      <c r="AT793" s="12"/>
      <c r="AU793" s="12"/>
      <c r="AV793" s="12"/>
      <c r="AW793" s="12"/>
      <c r="AX793" s="12"/>
      <c r="AY793" s="12"/>
      <c r="AZ793" s="12"/>
      <c r="BA793" s="12"/>
      <c r="BB793" s="12"/>
      <c r="BC793" s="12"/>
      <c r="BD793" s="12"/>
      <c r="BE793" s="12"/>
      <c r="BF793" s="12"/>
      <c r="BG793" s="12"/>
      <c r="BH793" s="12"/>
      <c r="BI793" s="12"/>
      <c r="BJ793" s="12"/>
      <c r="BK793" s="12"/>
      <c r="BL793" s="12"/>
      <c r="BM793" s="12"/>
      <c r="BN793" s="12"/>
      <c r="BO793" s="12"/>
      <c r="BP793" s="12"/>
      <c r="BQ793" s="12"/>
      <c r="BR793" s="12"/>
      <c r="BS793" s="12"/>
      <c r="BT793" s="12"/>
      <c r="BU793" s="12"/>
      <c r="BV793" s="12"/>
      <c r="BW793" s="12"/>
      <c r="BX793" s="12"/>
      <c r="BY793" s="12"/>
      <c r="BZ793" s="12"/>
      <c r="CA793" s="12"/>
      <c r="CB793" s="12"/>
      <c r="CC793" s="12"/>
      <c r="CD793" s="12"/>
      <c r="CE793" s="12"/>
    </row>
    <row r="794" spans="1:83" ht="14.2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  <c r="AQ794" s="12"/>
      <c r="AR794" s="12"/>
      <c r="AS794" s="12"/>
      <c r="AT794" s="12"/>
      <c r="AU794" s="12"/>
      <c r="AV794" s="12"/>
      <c r="AW794" s="12"/>
      <c r="AX794" s="12"/>
      <c r="AY794" s="12"/>
      <c r="AZ794" s="12"/>
      <c r="BA794" s="12"/>
      <c r="BB794" s="12"/>
      <c r="BC794" s="12"/>
      <c r="BD794" s="12"/>
      <c r="BE794" s="12"/>
      <c r="BF794" s="12"/>
      <c r="BG794" s="12"/>
      <c r="BH794" s="12"/>
      <c r="BI794" s="12"/>
      <c r="BJ794" s="12"/>
      <c r="BK794" s="12"/>
      <c r="BL794" s="12"/>
      <c r="BM794" s="12"/>
      <c r="BN794" s="12"/>
      <c r="BO794" s="12"/>
      <c r="BP794" s="12"/>
      <c r="BQ794" s="12"/>
      <c r="BR794" s="12"/>
      <c r="BS794" s="12"/>
      <c r="BT794" s="12"/>
      <c r="BU794" s="12"/>
      <c r="BV794" s="12"/>
      <c r="BW794" s="12"/>
      <c r="BX794" s="12"/>
      <c r="BY794" s="12"/>
      <c r="BZ794" s="12"/>
      <c r="CA794" s="12"/>
      <c r="CB794" s="12"/>
      <c r="CC794" s="12"/>
      <c r="CD794" s="12"/>
      <c r="CE794" s="12"/>
    </row>
    <row r="795" spans="1:83" ht="14.2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  <c r="AQ795" s="12"/>
      <c r="AR795" s="12"/>
      <c r="AS795" s="12"/>
      <c r="AT795" s="12"/>
      <c r="AU795" s="12"/>
      <c r="AV795" s="12"/>
      <c r="AW795" s="12"/>
      <c r="AX795" s="12"/>
      <c r="AY795" s="12"/>
      <c r="AZ795" s="12"/>
      <c r="BA795" s="12"/>
      <c r="BB795" s="12"/>
      <c r="BC795" s="12"/>
      <c r="BD795" s="12"/>
      <c r="BE795" s="12"/>
      <c r="BF795" s="12"/>
      <c r="BG795" s="12"/>
      <c r="BH795" s="12"/>
      <c r="BI795" s="12"/>
      <c r="BJ795" s="12"/>
      <c r="BK795" s="12"/>
      <c r="BL795" s="12"/>
      <c r="BM795" s="12"/>
      <c r="BN795" s="12"/>
      <c r="BO795" s="12"/>
      <c r="BP795" s="12"/>
      <c r="BQ795" s="12"/>
      <c r="BR795" s="12"/>
      <c r="BS795" s="12"/>
      <c r="BT795" s="12"/>
      <c r="BU795" s="12"/>
      <c r="BV795" s="12"/>
      <c r="BW795" s="12"/>
      <c r="BX795" s="12"/>
      <c r="BY795" s="12"/>
      <c r="BZ795" s="12"/>
      <c r="CA795" s="12"/>
      <c r="CB795" s="12"/>
      <c r="CC795" s="12"/>
      <c r="CD795" s="12"/>
      <c r="CE795" s="12"/>
    </row>
    <row r="796" spans="1:83" ht="14.2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  <c r="AQ796" s="12"/>
      <c r="AR796" s="12"/>
      <c r="AS796" s="12"/>
      <c r="AT796" s="12"/>
      <c r="AU796" s="12"/>
      <c r="AV796" s="12"/>
      <c r="AW796" s="12"/>
      <c r="AX796" s="12"/>
      <c r="AY796" s="12"/>
      <c r="AZ796" s="12"/>
      <c r="BA796" s="12"/>
      <c r="BB796" s="12"/>
      <c r="BC796" s="12"/>
      <c r="BD796" s="12"/>
      <c r="BE796" s="12"/>
      <c r="BF796" s="12"/>
      <c r="BG796" s="12"/>
      <c r="BH796" s="12"/>
      <c r="BI796" s="12"/>
      <c r="BJ796" s="12"/>
      <c r="BK796" s="12"/>
      <c r="BL796" s="12"/>
      <c r="BM796" s="12"/>
      <c r="BN796" s="12"/>
      <c r="BO796" s="12"/>
      <c r="BP796" s="12"/>
      <c r="BQ796" s="12"/>
      <c r="BR796" s="12"/>
      <c r="BS796" s="12"/>
      <c r="BT796" s="12"/>
      <c r="BU796" s="12"/>
      <c r="BV796" s="12"/>
      <c r="BW796" s="12"/>
      <c r="BX796" s="12"/>
      <c r="BY796" s="12"/>
      <c r="BZ796" s="12"/>
      <c r="CA796" s="12"/>
      <c r="CB796" s="12"/>
      <c r="CC796" s="12"/>
      <c r="CD796" s="12"/>
      <c r="CE796" s="12"/>
    </row>
    <row r="797" spans="1:83" ht="14.2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  <c r="AQ797" s="12"/>
      <c r="AR797" s="12"/>
      <c r="AS797" s="12"/>
      <c r="AT797" s="12"/>
      <c r="AU797" s="12"/>
      <c r="AV797" s="12"/>
      <c r="AW797" s="12"/>
      <c r="AX797" s="12"/>
      <c r="AY797" s="12"/>
      <c r="AZ797" s="12"/>
      <c r="BA797" s="12"/>
      <c r="BB797" s="12"/>
      <c r="BC797" s="12"/>
      <c r="BD797" s="12"/>
      <c r="BE797" s="12"/>
      <c r="BF797" s="12"/>
      <c r="BG797" s="12"/>
      <c r="BH797" s="12"/>
      <c r="BI797" s="12"/>
      <c r="BJ797" s="12"/>
      <c r="BK797" s="12"/>
      <c r="BL797" s="12"/>
      <c r="BM797" s="12"/>
      <c r="BN797" s="12"/>
      <c r="BO797" s="12"/>
      <c r="BP797" s="12"/>
      <c r="BQ797" s="12"/>
      <c r="BR797" s="12"/>
      <c r="BS797" s="12"/>
      <c r="BT797" s="12"/>
      <c r="BU797" s="12"/>
      <c r="BV797" s="12"/>
      <c r="BW797" s="12"/>
      <c r="BX797" s="12"/>
      <c r="BY797" s="12"/>
      <c r="BZ797" s="12"/>
      <c r="CA797" s="12"/>
      <c r="CB797" s="12"/>
      <c r="CC797" s="12"/>
      <c r="CD797" s="12"/>
      <c r="CE797" s="12"/>
    </row>
    <row r="798" spans="1:83" ht="14.2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  <c r="AQ798" s="12"/>
      <c r="AR798" s="12"/>
      <c r="AS798" s="12"/>
      <c r="AT798" s="12"/>
      <c r="AU798" s="12"/>
      <c r="AV798" s="12"/>
      <c r="AW798" s="12"/>
      <c r="AX798" s="12"/>
      <c r="AY798" s="12"/>
      <c r="AZ798" s="12"/>
      <c r="BA798" s="12"/>
      <c r="BB798" s="12"/>
      <c r="BC798" s="12"/>
      <c r="BD798" s="12"/>
      <c r="BE798" s="12"/>
      <c r="BF798" s="12"/>
      <c r="BG798" s="12"/>
      <c r="BH798" s="12"/>
      <c r="BI798" s="12"/>
      <c r="BJ798" s="12"/>
      <c r="BK798" s="12"/>
      <c r="BL798" s="12"/>
      <c r="BM798" s="12"/>
      <c r="BN798" s="12"/>
      <c r="BO798" s="12"/>
      <c r="BP798" s="12"/>
      <c r="BQ798" s="12"/>
      <c r="BR798" s="12"/>
      <c r="BS798" s="12"/>
      <c r="BT798" s="12"/>
      <c r="BU798" s="12"/>
      <c r="BV798" s="12"/>
      <c r="BW798" s="12"/>
      <c r="BX798" s="12"/>
      <c r="BY798" s="12"/>
      <c r="BZ798" s="12"/>
      <c r="CA798" s="12"/>
      <c r="CB798" s="12"/>
      <c r="CC798" s="12"/>
      <c r="CD798" s="12"/>
      <c r="CE798" s="12"/>
    </row>
    <row r="799" spans="1:83" ht="14.2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  <c r="AQ799" s="12"/>
      <c r="AR799" s="12"/>
      <c r="AS799" s="12"/>
      <c r="AT799" s="12"/>
      <c r="AU799" s="12"/>
      <c r="AV799" s="12"/>
      <c r="AW799" s="12"/>
      <c r="AX799" s="12"/>
      <c r="AY799" s="12"/>
      <c r="AZ799" s="12"/>
      <c r="BA799" s="12"/>
      <c r="BB799" s="12"/>
      <c r="BC799" s="12"/>
      <c r="BD799" s="12"/>
      <c r="BE799" s="12"/>
      <c r="BF799" s="12"/>
      <c r="BG799" s="12"/>
      <c r="BH799" s="12"/>
      <c r="BI799" s="12"/>
      <c r="BJ799" s="12"/>
      <c r="BK799" s="12"/>
      <c r="BL799" s="12"/>
      <c r="BM799" s="12"/>
      <c r="BN799" s="12"/>
      <c r="BO799" s="12"/>
      <c r="BP799" s="12"/>
      <c r="BQ799" s="12"/>
      <c r="BR799" s="12"/>
      <c r="BS799" s="12"/>
      <c r="BT799" s="12"/>
      <c r="BU799" s="12"/>
      <c r="BV799" s="12"/>
      <c r="BW799" s="12"/>
      <c r="BX799" s="12"/>
      <c r="BY799" s="12"/>
      <c r="BZ799" s="12"/>
      <c r="CA799" s="12"/>
      <c r="CB799" s="12"/>
      <c r="CC799" s="12"/>
      <c r="CD799" s="12"/>
      <c r="CE799" s="12"/>
    </row>
    <row r="800" spans="1:83" ht="14.2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  <c r="AQ800" s="12"/>
      <c r="AR800" s="12"/>
      <c r="AS800" s="12"/>
      <c r="AT800" s="12"/>
      <c r="AU800" s="12"/>
      <c r="AV800" s="12"/>
      <c r="AW800" s="12"/>
      <c r="AX800" s="12"/>
      <c r="AY800" s="12"/>
      <c r="AZ800" s="12"/>
      <c r="BA800" s="12"/>
      <c r="BB800" s="12"/>
      <c r="BC800" s="12"/>
      <c r="BD800" s="12"/>
      <c r="BE800" s="12"/>
      <c r="BF800" s="12"/>
      <c r="BG800" s="12"/>
      <c r="BH800" s="12"/>
      <c r="BI800" s="12"/>
      <c r="BJ800" s="12"/>
      <c r="BK800" s="12"/>
      <c r="BL800" s="12"/>
      <c r="BM800" s="12"/>
      <c r="BN800" s="12"/>
      <c r="BO800" s="12"/>
      <c r="BP800" s="12"/>
      <c r="BQ800" s="12"/>
      <c r="BR800" s="12"/>
      <c r="BS800" s="12"/>
      <c r="BT800" s="12"/>
      <c r="BU800" s="12"/>
      <c r="BV800" s="12"/>
      <c r="BW800" s="12"/>
      <c r="BX800" s="12"/>
      <c r="BY800" s="12"/>
      <c r="BZ800" s="12"/>
      <c r="CA800" s="12"/>
      <c r="CB800" s="12"/>
      <c r="CC800" s="12"/>
      <c r="CD800" s="12"/>
      <c r="CE800" s="12"/>
    </row>
    <row r="801" spans="1:83" ht="14.2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  <c r="AP801" s="12"/>
      <c r="AQ801" s="12"/>
      <c r="AR801" s="12"/>
      <c r="AS801" s="12"/>
      <c r="AT801" s="12"/>
      <c r="AU801" s="12"/>
      <c r="AV801" s="12"/>
      <c r="AW801" s="12"/>
      <c r="AX801" s="12"/>
      <c r="AY801" s="12"/>
      <c r="AZ801" s="12"/>
      <c r="BA801" s="12"/>
      <c r="BB801" s="12"/>
      <c r="BC801" s="12"/>
      <c r="BD801" s="12"/>
      <c r="BE801" s="12"/>
      <c r="BF801" s="12"/>
      <c r="BG801" s="12"/>
      <c r="BH801" s="12"/>
      <c r="BI801" s="12"/>
      <c r="BJ801" s="12"/>
      <c r="BK801" s="12"/>
      <c r="BL801" s="12"/>
      <c r="BM801" s="12"/>
      <c r="BN801" s="12"/>
      <c r="BO801" s="12"/>
      <c r="BP801" s="12"/>
      <c r="BQ801" s="12"/>
      <c r="BR801" s="12"/>
      <c r="BS801" s="12"/>
      <c r="BT801" s="12"/>
      <c r="BU801" s="12"/>
      <c r="BV801" s="12"/>
      <c r="BW801" s="12"/>
      <c r="BX801" s="12"/>
      <c r="BY801" s="12"/>
      <c r="BZ801" s="12"/>
      <c r="CA801" s="12"/>
      <c r="CB801" s="12"/>
      <c r="CC801" s="12"/>
      <c r="CD801" s="12"/>
      <c r="CE801" s="12"/>
    </row>
    <row r="802" spans="1:83" ht="14.2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  <c r="AP802" s="12"/>
      <c r="AQ802" s="12"/>
      <c r="AR802" s="12"/>
      <c r="AS802" s="12"/>
      <c r="AT802" s="12"/>
      <c r="AU802" s="12"/>
      <c r="AV802" s="12"/>
      <c r="AW802" s="12"/>
      <c r="AX802" s="12"/>
      <c r="AY802" s="12"/>
      <c r="AZ802" s="12"/>
      <c r="BA802" s="12"/>
      <c r="BB802" s="12"/>
      <c r="BC802" s="12"/>
      <c r="BD802" s="12"/>
      <c r="BE802" s="12"/>
      <c r="BF802" s="12"/>
      <c r="BG802" s="12"/>
      <c r="BH802" s="12"/>
      <c r="BI802" s="12"/>
      <c r="BJ802" s="12"/>
      <c r="BK802" s="12"/>
      <c r="BL802" s="12"/>
      <c r="BM802" s="12"/>
      <c r="BN802" s="12"/>
      <c r="BO802" s="12"/>
      <c r="BP802" s="12"/>
      <c r="BQ802" s="12"/>
      <c r="BR802" s="12"/>
      <c r="BS802" s="12"/>
      <c r="BT802" s="12"/>
      <c r="BU802" s="12"/>
      <c r="BV802" s="12"/>
      <c r="BW802" s="12"/>
      <c r="BX802" s="12"/>
      <c r="BY802" s="12"/>
      <c r="BZ802" s="12"/>
      <c r="CA802" s="12"/>
      <c r="CB802" s="12"/>
      <c r="CC802" s="12"/>
      <c r="CD802" s="12"/>
      <c r="CE802" s="12"/>
    </row>
    <row r="803" spans="1:83" ht="14.2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  <c r="AP803" s="12"/>
      <c r="AQ803" s="12"/>
      <c r="AR803" s="12"/>
      <c r="AS803" s="12"/>
      <c r="AT803" s="12"/>
      <c r="AU803" s="12"/>
      <c r="AV803" s="12"/>
      <c r="AW803" s="12"/>
      <c r="AX803" s="12"/>
      <c r="AY803" s="12"/>
      <c r="AZ803" s="12"/>
      <c r="BA803" s="12"/>
      <c r="BB803" s="12"/>
      <c r="BC803" s="12"/>
      <c r="BD803" s="12"/>
      <c r="BE803" s="12"/>
      <c r="BF803" s="12"/>
      <c r="BG803" s="12"/>
      <c r="BH803" s="12"/>
      <c r="BI803" s="12"/>
      <c r="BJ803" s="12"/>
      <c r="BK803" s="12"/>
      <c r="BL803" s="12"/>
      <c r="BM803" s="12"/>
      <c r="BN803" s="12"/>
      <c r="BO803" s="12"/>
      <c r="BP803" s="12"/>
      <c r="BQ803" s="12"/>
      <c r="BR803" s="12"/>
      <c r="BS803" s="12"/>
      <c r="BT803" s="12"/>
      <c r="BU803" s="12"/>
      <c r="BV803" s="12"/>
      <c r="BW803" s="12"/>
      <c r="BX803" s="12"/>
      <c r="BY803" s="12"/>
      <c r="BZ803" s="12"/>
      <c r="CA803" s="12"/>
      <c r="CB803" s="12"/>
      <c r="CC803" s="12"/>
      <c r="CD803" s="12"/>
      <c r="CE803" s="12"/>
    </row>
    <row r="804" spans="1:83" ht="14.2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  <c r="AP804" s="12"/>
      <c r="AQ804" s="12"/>
      <c r="AR804" s="12"/>
      <c r="AS804" s="12"/>
      <c r="AT804" s="12"/>
      <c r="AU804" s="12"/>
      <c r="AV804" s="12"/>
      <c r="AW804" s="12"/>
      <c r="AX804" s="12"/>
      <c r="AY804" s="12"/>
      <c r="AZ804" s="12"/>
      <c r="BA804" s="12"/>
      <c r="BB804" s="12"/>
      <c r="BC804" s="12"/>
      <c r="BD804" s="12"/>
      <c r="BE804" s="12"/>
      <c r="BF804" s="12"/>
      <c r="BG804" s="12"/>
      <c r="BH804" s="12"/>
      <c r="BI804" s="12"/>
      <c r="BJ804" s="12"/>
      <c r="BK804" s="12"/>
      <c r="BL804" s="12"/>
      <c r="BM804" s="12"/>
      <c r="BN804" s="12"/>
      <c r="BO804" s="12"/>
      <c r="BP804" s="12"/>
      <c r="BQ804" s="12"/>
      <c r="BR804" s="12"/>
      <c r="BS804" s="12"/>
      <c r="BT804" s="12"/>
      <c r="BU804" s="12"/>
      <c r="BV804" s="12"/>
      <c r="BW804" s="12"/>
      <c r="BX804" s="12"/>
      <c r="BY804" s="12"/>
      <c r="BZ804" s="12"/>
      <c r="CA804" s="12"/>
      <c r="CB804" s="12"/>
      <c r="CC804" s="12"/>
      <c r="CD804" s="12"/>
      <c r="CE804" s="12"/>
    </row>
    <row r="805" spans="1:83" ht="14.2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  <c r="AQ805" s="12"/>
      <c r="AR805" s="12"/>
      <c r="AS805" s="12"/>
      <c r="AT805" s="12"/>
      <c r="AU805" s="12"/>
      <c r="AV805" s="12"/>
      <c r="AW805" s="12"/>
      <c r="AX805" s="12"/>
      <c r="AY805" s="12"/>
      <c r="AZ805" s="12"/>
      <c r="BA805" s="12"/>
      <c r="BB805" s="12"/>
      <c r="BC805" s="12"/>
      <c r="BD805" s="12"/>
      <c r="BE805" s="12"/>
      <c r="BF805" s="12"/>
      <c r="BG805" s="12"/>
      <c r="BH805" s="12"/>
      <c r="BI805" s="12"/>
      <c r="BJ805" s="12"/>
      <c r="BK805" s="12"/>
      <c r="BL805" s="12"/>
      <c r="BM805" s="12"/>
      <c r="BN805" s="12"/>
      <c r="BO805" s="12"/>
      <c r="BP805" s="12"/>
      <c r="BQ805" s="12"/>
      <c r="BR805" s="12"/>
      <c r="BS805" s="12"/>
      <c r="BT805" s="12"/>
      <c r="BU805" s="12"/>
      <c r="BV805" s="12"/>
      <c r="BW805" s="12"/>
      <c r="BX805" s="12"/>
      <c r="BY805" s="12"/>
      <c r="BZ805" s="12"/>
      <c r="CA805" s="12"/>
      <c r="CB805" s="12"/>
      <c r="CC805" s="12"/>
      <c r="CD805" s="12"/>
      <c r="CE805" s="12"/>
    </row>
    <row r="806" spans="1:83" ht="14.2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  <c r="AQ806" s="12"/>
      <c r="AR806" s="12"/>
      <c r="AS806" s="12"/>
      <c r="AT806" s="12"/>
      <c r="AU806" s="12"/>
      <c r="AV806" s="12"/>
      <c r="AW806" s="12"/>
      <c r="AX806" s="12"/>
      <c r="AY806" s="12"/>
      <c r="AZ806" s="12"/>
      <c r="BA806" s="12"/>
      <c r="BB806" s="12"/>
      <c r="BC806" s="12"/>
      <c r="BD806" s="12"/>
      <c r="BE806" s="12"/>
      <c r="BF806" s="12"/>
      <c r="BG806" s="12"/>
      <c r="BH806" s="12"/>
      <c r="BI806" s="12"/>
      <c r="BJ806" s="12"/>
      <c r="BK806" s="12"/>
      <c r="BL806" s="12"/>
      <c r="BM806" s="12"/>
      <c r="BN806" s="12"/>
      <c r="BO806" s="12"/>
      <c r="BP806" s="12"/>
      <c r="BQ806" s="12"/>
      <c r="BR806" s="12"/>
      <c r="BS806" s="12"/>
      <c r="BT806" s="12"/>
      <c r="BU806" s="12"/>
      <c r="BV806" s="12"/>
      <c r="BW806" s="12"/>
      <c r="BX806" s="12"/>
      <c r="BY806" s="12"/>
      <c r="BZ806" s="12"/>
      <c r="CA806" s="12"/>
      <c r="CB806" s="12"/>
      <c r="CC806" s="12"/>
      <c r="CD806" s="12"/>
      <c r="CE806" s="12"/>
    </row>
    <row r="807" spans="1:83" ht="14.2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  <c r="AQ807" s="12"/>
      <c r="AR807" s="12"/>
      <c r="AS807" s="12"/>
      <c r="AT807" s="12"/>
      <c r="AU807" s="12"/>
      <c r="AV807" s="12"/>
      <c r="AW807" s="12"/>
      <c r="AX807" s="12"/>
      <c r="AY807" s="12"/>
      <c r="AZ807" s="12"/>
      <c r="BA807" s="12"/>
      <c r="BB807" s="12"/>
      <c r="BC807" s="12"/>
      <c r="BD807" s="12"/>
      <c r="BE807" s="12"/>
      <c r="BF807" s="12"/>
      <c r="BG807" s="12"/>
      <c r="BH807" s="12"/>
      <c r="BI807" s="12"/>
      <c r="BJ807" s="12"/>
      <c r="BK807" s="12"/>
      <c r="BL807" s="12"/>
      <c r="BM807" s="12"/>
      <c r="BN807" s="12"/>
      <c r="BO807" s="12"/>
      <c r="BP807" s="12"/>
      <c r="BQ807" s="12"/>
      <c r="BR807" s="12"/>
      <c r="BS807" s="12"/>
      <c r="BT807" s="12"/>
      <c r="BU807" s="12"/>
      <c r="BV807" s="12"/>
      <c r="BW807" s="12"/>
      <c r="BX807" s="12"/>
      <c r="BY807" s="12"/>
      <c r="BZ807" s="12"/>
      <c r="CA807" s="12"/>
      <c r="CB807" s="12"/>
      <c r="CC807" s="12"/>
      <c r="CD807" s="12"/>
      <c r="CE807" s="12"/>
    </row>
    <row r="808" spans="1:83" ht="14.2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  <c r="AP808" s="12"/>
      <c r="AQ808" s="12"/>
      <c r="AR808" s="12"/>
      <c r="AS808" s="12"/>
      <c r="AT808" s="12"/>
      <c r="AU808" s="12"/>
      <c r="AV808" s="12"/>
      <c r="AW808" s="12"/>
      <c r="AX808" s="12"/>
      <c r="AY808" s="12"/>
      <c r="AZ808" s="12"/>
      <c r="BA808" s="12"/>
      <c r="BB808" s="12"/>
      <c r="BC808" s="12"/>
      <c r="BD808" s="12"/>
      <c r="BE808" s="12"/>
      <c r="BF808" s="12"/>
      <c r="BG808" s="12"/>
      <c r="BH808" s="12"/>
      <c r="BI808" s="12"/>
      <c r="BJ808" s="12"/>
      <c r="BK808" s="12"/>
      <c r="BL808" s="12"/>
      <c r="BM808" s="12"/>
      <c r="BN808" s="12"/>
      <c r="BO808" s="12"/>
      <c r="BP808" s="12"/>
      <c r="BQ808" s="12"/>
      <c r="BR808" s="12"/>
      <c r="BS808" s="12"/>
      <c r="BT808" s="12"/>
      <c r="BU808" s="12"/>
      <c r="BV808" s="12"/>
      <c r="BW808" s="12"/>
      <c r="BX808" s="12"/>
      <c r="BY808" s="12"/>
      <c r="BZ808" s="12"/>
      <c r="CA808" s="12"/>
      <c r="CB808" s="12"/>
      <c r="CC808" s="12"/>
      <c r="CD808" s="12"/>
      <c r="CE808" s="12"/>
    </row>
    <row r="809" spans="1:83" ht="14.2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  <c r="AQ809" s="12"/>
      <c r="AR809" s="12"/>
      <c r="AS809" s="12"/>
      <c r="AT809" s="12"/>
      <c r="AU809" s="12"/>
      <c r="AV809" s="12"/>
      <c r="AW809" s="12"/>
      <c r="AX809" s="12"/>
      <c r="AY809" s="12"/>
      <c r="AZ809" s="12"/>
      <c r="BA809" s="12"/>
      <c r="BB809" s="12"/>
      <c r="BC809" s="12"/>
      <c r="BD809" s="12"/>
      <c r="BE809" s="12"/>
      <c r="BF809" s="12"/>
      <c r="BG809" s="12"/>
      <c r="BH809" s="12"/>
      <c r="BI809" s="12"/>
      <c r="BJ809" s="12"/>
      <c r="BK809" s="12"/>
      <c r="BL809" s="12"/>
      <c r="BM809" s="12"/>
      <c r="BN809" s="12"/>
      <c r="BO809" s="12"/>
      <c r="BP809" s="12"/>
      <c r="BQ809" s="12"/>
      <c r="BR809" s="12"/>
      <c r="BS809" s="12"/>
      <c r="BT809" s="12"/>
      <c r="BU809" s="12"/>
      <c r="BV809" s="12"/>
      <c r="BW809" s="12"/>
      <c r="BX809" s="12"/>
      <c r="BY809" s="12"/>
      <c r="BZ809" s="12"/>
      <c r="CA809" s="12"/>
      <c r="CB809" s="12"/>
      <c r="CC809" s="12"/>
      <c r="CD809" s="12"/>
      <c r="CE809" s="12"/>
    </row>
    <row r="810" spans="1:83" ht="14.2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  <c r="AO810" s="12"/>
      <c r="AP810" s="12"/>
      <c r="AQ810" s="12"/>
      <c r="AR810" s="12"/>
      <c r="AS810" s="12"/>
      <c r="AT810" s="12"/>
      <c r="AU810" s="12"/>
      <c r="AV810" s="12"/>
      <c r="AW810" s="12"/>
      <c r="AX810" s="12"/>
      <c r="AY810" s="12"/>
      <c r="AZ810" s="12"/>
      <c r="BA810" s="12"/>
      <c r="BB810" s="12"/>
      <c r="BC810" s="12"/>
      <c r="BD810" s="12"/>
      <c r="BE810" s="12"/>
      <c r="BF810" s="12"/>
      <c r="BG810" s="12"/>
      <c r="BH810" s="12"/>
      <c r="BI810" s="12"/>
      <c r="BJ810" s="12"/>
      <c r="BK810" s="12"/>
      <c r="BL810" s="12"/>
      <c r="BM810" s="12"/>
      <c r="BN810" s="12"/>
      <c r="BO810" s="12"/>
      <c r="BP810" s="12"/>
      <c r="BQ810" s="12"/>
      <c r="BR810" s="12"/>
      <c r="BS810" s="12"/>
      <c r="BT810" s="12"/>
      <c r="BU810" s="12"/>
      <c r="BV810" s="12"/>
      <c r="BW810" s="12"/>
      <c r="BX810" s="12"/>
      <c r="BY810" s="12"/>
      <c r="BZ810" s="12"/>
      <c r="CA810" s="12"/>
      <c r="CB810" s="12"/>
      <c r="CC810" s="12"/>
      <c r="CD810" s="12"/>
      <c r="CE810" s="12"/>
    </row>
    <row r="811" spans="1:83" ht="14.2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  <c r="AP811" s="12"/>
      <c r="AQ811" s="12"/>
      <c r="AR811" s="12"/>
      <c r="AS811" s="12"/>
      <c r="AT811" s="12"/>
      <c r="AU811" s="12"/>
      <c r="AV811" s="12"/>
      <c r="AW811" s="12"/>
      <c r="AX811" s="12"/>
      <c r="AY811" s="12"/>
      <c r="AZ811" s="12"/>
      <c r="BA811" s="12"/>
      <c r="BB811" s="12"/>
      <c r="BC811" s="12"/>
      <c r="BD811" s="12"/>
      <c r="BE811" s="12"/>
      <c r="BF811" s="12"/>
      <c r="BG811" s="12"/>
      <c r="BH811" s="12"/>
      <c r="BI811" s="12"/>
      <c r="BJ811" s="12"/>
      <c r="BK811" s="12"/>
      <c r="BL811" s="12"/>
      <c r="BM811" s="12"/>
      <c r="BN811" s="12"/>
      <c r="BO811" s="12"/>
      <c r="BP811" s="12"/>
      <c r="BQ811" s="12"/>
      <c r="BR811" s="12"/>
      <c r="BS811" s="12"/>
      <c r="BT811" s="12"/>
      <c r="BU811" s="12"/>
      <c r="BV811" s="12"/>
      <c r="BW811" s="12"/>
      <c r="BX811" s="12"/>
      <c r="BY811" s="12"/>
      <c r="BZ811" s="12"/>
      <c r="CA811" s="12"/>
      <c r="CB811" s="12"/>
      <c r="CC811" s="12"/>
      <c r="CD811" s="12"/>
      <c r="CE811" s="12"/>
    </row>
    <row r="812" spans="1:83" ht="14.2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  <c r="AO812" s="12"/>
      <c r="AP812" s="12"/>
      <c r="AQ812" s="12"/>
      <c r="AR812" s="12"/>
      <c r="AS812" s="12"/>
      <c r="AT812" s="12"/>
      <c r="AU812" s="12"/>
      <c r="AV812" s="12"/>
      <c r="AW812" s="12"/>
      <c r="AX812" s="12"/>
      <c r="AY812" s="12"/>
      <c r="AZ812" s="12"/>
      <c r="BA812" s="12"/>
      <c r="BB812" s="12"/>
      <c r="BC812" s="12"/>
      <c r="BD812" s="12"/>
      <c r="BE812" s="12"/>
      <c r="BF812" s="12"/>
      <c r="BG812" s="12"/>
      <c r="BH812" s="12"/>
      <c r="BI812" s="12"/>
      <c r="BJ812" s="12"/>
      <c r="BK812" s="12"/>
      <c r="BL812" s="12"/>
      <c r="BM812" s="12"/>
      <c r="BN812" s="12"/>
      <c r="BO812" s="12"/>
      <c r="BP812" s="12"/>
      <c r="BQ812" s="12"/>
      <c r="BR812" s="12"/>
      <c r="BS812" s="12"/>
      <c r="BT812" s="12"/>
      <c r="BU812" s="12"/>
      <c r="BV812" s="12"/>
      <c r="BW812" s="12"/>
      <c r="BX812" s="12"/>
      <c r="BY812" s="12"/>
      <c r="BZ812" s="12"/>
      <c r="CA812" s="12"/>
      <c r="CB812" s="12"/>
      <c r="CC812" s="12"/>
      <c r="CD812" s="12"/>
      <c r="CE812" s="12"/>
    </row>
    <row r="813" spans="1:83" ht="14.2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  <c r="AP813" s="12"/>
      <c r="AQ813" s="12"/>
      <c r="AR813" s="12"/>
      <c r="AS813" s="12"/>
      <c r="AT813" s="12"/>
      <c r="AU813" s="12"/>
      <c r="AV813" s="12"/>
      <c r="AW813" s="12"/>
      <c r="AX813" s="12"/>
      <c r="AY813" s="12"/>
      <c r="AZ813" s="12"/>
      <c r="BA813" s="12"/>
      <c r="BB813" s="12"/>
      <c r="BC813" s="12"/>
      <c r="BD813" s="12"/>
      <c r="BE813" s="12"/>
      <c r="BF813" s="12"/>
      <c r="BG813" s="12"/>
      <c r="BH813" s="12"/>
      <c r="BI813" s="12"/>
      <c r="BJ813" s="12"/>
      <c r="BK813" s="12"/>
      <c r="BL813" s="12"/>
      <c r="BM813" s="12"/>
      <c r="BN813" s="12"/>
      <c r="BO813" s="12"/>
      <c r="BP813" s="12"/>
      <c r="BQ813" s="12"/>
      <c r="BR813" s="12"/>
      <c r="BS813" s="12"/>
      <c r="BT813" s="12"/>
      <c r="BU813" s="12"/>
      <c r="BV813" s="12"/>
      <c r="BW813" s="12"/>
      <c r="BX813" s="12"/>
      <c r="BY813" s="12"/>
      <c r="BZ813" s="12"/>
      <c r="CA813" s="12"/>
      <c r="CB813" s="12"/>
      <c r="CC813" s="12"/>
      <c r="CD813" s="12"/>
      <c r="CE813" s="12"/>
    </row>
    <row r="814" spans="1:83" ht="14.2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  <c r="AO814" s="12"/>
      <c r="AP814" s="12"/>
      <c r="AQ814" s="12"/>
      <c r="AR814" s="12"/>
      <c r="AS814" s="12"/>
      <c r="AT814" s="12"/>
      <c r="AU814" s="12"/>
      <c r="AV814" s="12"/>
      <c r="AW814" s="12"/>
      <c r="AX814" s="12"/>
      <c r="AY814" s="12"/>
      <c r="AZ814" s="12"/>
      <c r="BA814" s="12"/>
      <c r="BB814" s="12"/>
      <c r="BC814" s="12"/>
      <c r="BD814" s="12"/>
      <c r="BE814" s="12"/>
      <c r="BF814" s="12"/>
      <c r="BG814" s="12"/>
      <c r="BH814" s="12"/>
      <c r="BI814" s="12"/>
      <c r="BJ814" s="12"/>
      <c r="BK814" s="12"/>
      <c r="BL814" s="12"/>
      <c r="BM814" s="12"/>
      <c r="BN814" s="12"/>
      <c r="BO814" s="12"/>
      <c r="BP814" s="12"/>
      <c r="BQ814" s="12"/>
      <c r="BR814" s="12"/>
      <c r="BS814" s="12"/>
      <c r="BT814" s="12"/>
      <c r="BU814" s="12"/>
      <c r="BV814" s="12"/>
      <c r="BW814" s="12"/>
      <c r="BX814" s="12"/>
      <c r="BY814" s="12"/>
      <c r="BZ814" s="12"/>
      <c r="CA814" s="12"/>
      <c r="CB814" s="12"/>
      <c r="CC814" s="12"/>
      <c r="CD814" s="12"/>
      <c r="CE814" s="12"/>
    </row>
    <row r="815" spans="1:83" ht="14.2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  <c r="AO815" s="12"/>
      <c r="AP815" s="12"/>
      <c r="AQ815" s="12"/>
      <c r="AR815" s="12"/>
      <c r="AS815" s="12"/>
      <c r="AT815" s="12"/>
      <c r="AU815" s="12"/>
      <c r="AV815" s="12"/>
      <c r="AW815" s="12"/>
      <c r="AX815" s="12"/>
      <c r="AY815" s="12"/>
      <c r="AZ815" s="12"/>
      <c r="BA815" s="12"/>
      <c r="BB815" s="12"/>
      <c r="BC815" s="12"/>
      <c r="BD815" s="12"/>
      <c r="BE815" s="12"/>
      <c r="BF815" s="12"/>
      <c r="BG815" s="12"/>
      <c r="BH815" s="12"/>
      <c r="BI815" s="12"/>
      <c r="BJ815" s="12"/>
      <c r="BK815" s="12"/>
      <c r="BL815" s="12"/>
      <c r="BM815" s="12"/>
      <c r="BN815" s="12"/>
      <c r="BO815" s="12"/>
      <c r="BP815" s="12"/>
      <c r="BQ815" s="12"/>
      <c r="BR815" s="12"/>
      <c r="BS815" s="12"/>
      <c r="BT815" s="12"/>
      <c r="BU815" s="12"/>
      <c r="BV815" s="12"/>
      <c r="BW815" s="12"/>
      <c r="BX815" s="12"/>
      <c r="BY815" s="12"/>
      <c r="BZ815" s="12"/>
      <c r="CA815" s="12"/>
      <c r="CB815" s="12"/>
      <c r="CC815" s="12"/>
      <c r="CD815" s="12"/>
      <c r="CE815" s="12"/>
    </row>
    <row r="816" spans="1:83" ht="14.2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  <c r="AQ816" s="12"/>
      <c r="AR816" s="12"/>
      <c r="AS816" s="12"/>
      <c r="AT816" s="12"/>
      <c r="AU816" s="12"/>
      <c r="AV816" s="12"/>
      <c r="AW816" s="12"/>
      <c r="AX816" s="12"/>
      <c r="AY816" s="12"/>
      <c r="AZ816" s="12"/>
      <c r="BA816" s="12"/>
      <c r="BB816" s="12"/>
      <c r="BC816" s="12"/>
      <c r="BD816" s="12"/>
      <c r="BE816" s="12"/>
      <c r="BF816" s="12"/>
      <c r="BG816" s="12"/>
      <c r="BH816" s="12"/>
      <c r="BI816" s="12"/>
      <c r="BJ816" s="12"/>
      <c r="BK816" s="12"/>
      <c r="BL816" s="12"/>
      <c r="BM816" s="12"/>
      <c r="BN816" s="12"/>
      <c r="BO816" s="12"/>
      <c r="BP816" s="12"/>
      <c r="BQ816" s="12"/>
      <c r="BR816" s="12"/>
      <c r="BS816" s="12"/>
      <c r="BT816" s="12"/>
      <c r="BU816" s="12"/>
      <c r="BV816" s="12"/>
      <c r="BW816" s="12"/>
      <c r="BX816" s="12"/>
      <c r="BY816" s="12"/>
      <c r="BZ816" s="12"/>
      <c r="CA816" s="12"/>
      <c r="CB816" s="12"/>
      <c r="CC816" s="12"/>
      <c r="CD816" s="12"/>
      <c r="CE816" s="12"/>
    </row>
    <row r="817" spans="1:83" ht="14.2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  <c r="AQ817" s="12"/>
      <c r="AR817" s="12"/>
      <c r="AS817" s="12"/>
      <c r="AT817" s="12"/>
      <c r="AU817" s="12"/>
      <c r="AV817" s="12"/>
      <c r="AW817" s="12"/>
      <c r="AX817" s="12"/>
      <c r="AY817" s="12"/>
      <c r="AZ817" s="12"/>
      <c r="BA817" s="12"/>
      <c r="BB817" s="12"/>
      <c r="BC817" s="12"/>
      <c r="BD817" s="12"/>
      <c r="BE817" s="12"/>
      <c r="BF817" s="12"/>
      <c r="BG817" s="12"/>
      <c r="BH817" s="12"/>
      <c r="BI817" s="12"/>
      <c r="BJ817" s="12"/>
      <c r="BK817" s="12"/>
      <c r="BL817" s="12"/>
      <c r="BM817" s="12"/>
      <c r="BN817" s="12"/>
      <c r="BO817" s="12"/>
      <c r="BP817" s="12"/>
      <c r="BQ817" s="12"/>
      <c r="BR817" s="12"/>
      <c r="BS817" s="12"/>
      <c r="BT817" s="12"/>
      <c r="BU817" s="12"/>
      <c r="BV817" s="12"/>
      <c r="BW817" s="12"/>
      <c r="BX817" s="12"/>
      <c r="BY817" s="12"/>
      <c r="BZ817" s="12"/>
      <c r="CA817" s="12"/>
      <c r="CB817" s="12"/>
      <c r="CC817" s="12"/>
      <c r="CD817" s="12"/>
      <c r="CE817" s="12"/>
    </row>
    <row r="818" spans="1:83" ht="14.2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  <c r="AQ818" s="12"/>
      <c r="AR818" s="12"/>
      <c r="AS818" s="12"/>
      <c r="AT818" s="12"/>
      <c r="AU818" s="12"/>
      <c r="AV818" s="12"/>
      <c r="AW818" s="12"/>
      <c r="AX818" s="12"/>
      <c r="AY818" s="12"/>
      <c r="AZ818" s="12"/>
      <c r="BA818" s="12"/>
      <c r="BB818" s="12"/>
      <c r="BC818" s="12"/>
      <c r="BD818" s="12"/>
      <c r="BE818" s="12"/>
      <c r="BF818" s="12"/>
      <c r="BG818" s="12"/>
      <c r="BH818" s="12"/>
      <c r="BI818" s="12"/>
      <c r="BJ818" s="12"/>
      <c r="BK818" s="12"/>
      <c r="BL818" s="12"/>
      <c r="BM818" s="12"/>
      <c r="BN818" s="12"/>
      <c r="BO818" s="12"/>
      <c r="BP818" s="12"/>
      <c r="BQ818" s="12"/>
      <c r="BR818" s="12"/>
      <c r="BS818" s="12"/>
      <c r="BT818" s="12"/>
      <c r="BU818" s="12"/>
      <c r="BV818" s="12"/>
      <c r="BW818" s="12"/>
      <c r="BX818" s="12"/>
      <c r="BY818" s="12"/>
      <c r="BZ818" s="12"/>
      <c r="CA818" s="12"/>
      <c r="CB818" s="12"/>
      <c r="CC818" s="12"/>
      <c r="CD818" s="12"/>
      <c r="CE818" s="12"/>
    </row>
    <row r="819" spans="1:83" ht="14.2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  <c r="AP819" s="12"/>
      <c r="AQ819" s="12"/>
      <c r="AR819" s="12"/>
      <c r="AS819" s="12"/>
      <c r="AT819" s="12"/>
      <c r="AU819" s="12"/>
      <c r="AV819" s="12"/>
      <c r="AW819" s="12"/>
      <c r="AX819" s="12"/>
      <c r="AY819" s="12"/>
      <c r="AZ819" s="12"/>
      <c r="BA819" s="12"/>
      <c r="BB819" s="12"/>
      <c r="BC819" s="12"/>
      <c r="BD819" s="12"/>
      <c r="BE819" s="12"/>
      <c r="BF819" s="12"/>
      <c r="BG819" s="12"/>
      <c r="BH819" s="12"/>
      <c r="BI819" s="12"/>
      <c r="BJ819" s="12"/>
      <c r="BK819" s="12"/>
      <c r="BL819" s="12"/>
      <c r="BM819" s="12"/>
      <c r="BN819" s="12"/>
      <c r="BO819" s="12"/>
      <c r="BP819" s="12"/>
      <c r="BQ819" s="12"/>
      <c r="BR819" s="12"/>
      <c r="BS819" s="12"/>
      <c r="BT819" s="12"/>
      <c r="BU819" s="12"/>
      <c r="BV819" s="12"/>
      <c r="BW819" s="12"/>
      <c r="BX819" s="12"/>
      <c r="BY819" s="12"/>
      <c r="BZ819" s="12"/>
      <c r="CA819" s="12"/>
      <c r="CB819" s="12"/>
      <c r="CC819" s="12"/>
      <c r="CD819" s="12"/>
      <c r="CE819" s="12"/>
    </row>
    <row r="820" spans="1:83" ht="14.2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  <c r="AP820" s="12"/>
      <c r="AQ820" s="12"/>
      <c r="AR820" s="12"/>
      <c r="AS820" s="12"/>
      <c r="AT820" s="12"/>
      <c r="AU820" s="12"/>
      <c r="AV820" s="12"/>
      <c r="AW820" s="12"/>
      <c r="AX820" s="12"/>
      <c r="AY820" s="12"/>
      <c r="AZ820" s="12"/>
      <c r="BA820" s="12"/>
      <c r="BB820" s="12"/>
      <c r="BC820" s="12"/>
      <c r="BD820" s="12"/>
      <c r="BE820" s="12"/>
      <c r="BF820" s="12"/>
      <c r="BG820" s="12"/>
      <c r="BH820" s="12"/>
      <c r="BI820" s="12"/>
      <c r="BJ820" s="12"/>
      <c r="BK820" s="12"/>
      <c r="BL820" s="12"/>
      <c r="BM820" s="12"/>
      <c r="BN820" s="12"/>
      <c r="BO820" s="12"/>
      <c r="BP820" s="12"/>
      <c r="BQ820" s="12"/>
      <c r="BR820" s="12"/>
      <c r="BS820" s="12"/>
      <c r="BT820" s="12"/>
      <c r="BU820" s="12"/>
      <c r="BV820" s="12"/>
      <c r="BW820" s="12"/>
      <c r="BX820" s="12"/>
      <c r="BY820" s="12"/>
      <c r="BZ820" s="12"/>
      <c r="CA820" s="12"/>
      <c r="CB820" s="12"/>
      <c r="CC820" s="12"/>
      <c r="CD820" s="12"/>
      <c r="CE820" s="12"/>
    </row>
    <row r="821" spans="1:83" ht="14.2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  <c r="AO821" s="12"/>
      <c r="AP821" s="12"/>
      <c r="AQ821" s="12"/>
      <c r="AR821" s="12"/>
      <c r="AS821" s="12"/>
      <c r="AT821" s="12"/>
      <c r="AU821" s="12"/>
      <c r="AV821" s="12"/>
      <c r="AW821" s="12"/>
      <c r="AX821" s="12"/>
      <c r="AY821" s="12"/>
      <c r="AZ821" s="12"/>
      <c r="BA821" s="12"/>
      <c r="BB821" s="12"/>
      <c r="BC821" s="12"/>
      <c r="BD821" s="12"/>
      <c r="BE821" s="12"/>
      <c r="BF821" s="12"/>
      <c r="BG821" s="12"/>
      <c r="BH821" s="12"/>
      <c r="BI821" s="12"/>
      <c r="BJ821" s="12"/>
      <c r="BK821" s="12"/>
      <c r="BL821" s="12"/>
      <c r="BM821" s="12"/>
      <c r="BN821" s="12"/>
      <c r="BO821" s="12"/>
      <c r="BP821" s="12"/>
      <c r="BQ821" s="12"/>
      <c r="BR821" s="12"/>
      <c r="BS821" s="12"/>
      <c r="BT821" s="12"/>
      <c r="BU821" s="12"/>
      <c r="BV821" s="12"/>
      <c r="BW821" s="12"/>
      <c r="BX821" s="12"/>
      <c r="BY821" s="12"/>
      <c r="BZ821" s="12"/>
      <c r="CA821" s="12"/>
      <c r="CB821" s="12"/>
      <c r="CC821" s="12"/>
      <c r="CD821" s="12"/>
      <c r="CE821" s="12"/>
    </row>
    <row r="822" spans="1:83" ht="14.2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  <c r="AO822" s="12"/>
      <c r="AP822" s="12"/>
      <c r="AQ822" s="12"/>
      <c r="AR822" s="12"/>
      <c r="AS822" s="12"/>
      <c r="AT822" s="12"/>
      <c r="AU822" s="12"/>
      <c r="AV822" s="12"/>
      <c r="AW822" s="12"/>
      <c r="AX822" s="12"/>
      <c r="AY822" s="12"/>
      <c r="AZ822" s="12"/>
      <c r="BA822" s="12"/>
      <c r="BB822" s="12"/>
      <c r="BC822" s="12"/>
      <c r="BD822" s="12"/>
      <c r="BE822" s="12"/>
      <c r="BF822" s="12"/>
      <c r="BG822" s="12"/>
      <c r="BH822" s="12"/>
      <c r="BI822" s="12"/>
      <c r="BJ822" s="12"/>
      <c r="BK822" s="12"/>
      <c r="BL822" s="12"/>
      <c r="BM822" s="12"/>
      <c r="BN822" s="12"/>
      <c r="BO822" s="12"/>
      <c r="BP822" s="12"/>
      <c r="BQ822" s="12"/>
      <c r="BR822" s="12"/>
      <c r="BS822" s="12"/>
      <c r="BT822" s="12"/>
      <c r="BU822" s="12"/>
      <c r="BV822" s="12"/>
      <c r="BW822" s="12"/>
      <c r="BX822" s="12"/>
      <c r="BY822" s="12"/>
      <c r="BZ822" s="12"/>
      <c r="CA822" s="12"/>
      <c r="CB822" s="12"/>
      <c r="CC822" s="12"/>
      <c r="CD822" s="12"/>
      <c r="CE822" s="12"/>
    </row>
    <row r="823" spans="1:83" ht="14.2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  <c r="AQ823" s="12"/>
      <c r="AR823" s="12"/>
      <c r="AS823" s="12"/>
      <c r="AT823" s="12"/>
      <c r="AU823" s="12"/>
      <c r="AV823" s="12"/>
      <c r="AW823" s="12"/>
      <c r="AX823" s="12"/>
      <c r="AY823" s="12"/>
      <c r="AZ823" s="12"/>
      <c r="BA823" s="12"/>
      <c r="BB823" s="12"/>
      <c r="BC823" s="12"/>
      <c r="BD823" s="12"/>
      <c r="BE823" s="12"/>
      <c r="BF823" s="12"/>
      <c r="BG823" s="12"/>
      <c r="BH823" s="12"/>
      <c r="BI823" s="12"/>
      <c r="BJ823" s="12"/>
      <c r="BK823" s="12"/>
      <c r="BL823" s="12"/>
      <c r="BM823" s="12"/>
      <c r="BN823" s="12"/>
      <c r="BO823" s="12"/>
      <c r="BP823" s="12"/>
      <c r="BQ823" s="12"/>
      <c r="BR823" s="12"/>
      <c r="BS823" s="12"/>
      <c r="BT823" s="12"/>
      <c r="BU823" s="12"/>
      <c r="BV823" s="12"/>
      <c r="BW823" s="12"/>
      <c r="BX823" s="12"/>
      <c r="BY823" s="12"/>
      <c r="BZ823" s="12"/>
      <c r="CA823" s="12"/>
      <c r="CB823" s="12"/>
      <c r="CC823" s="12"/>
      <c r="CD823" s="12"/>
      <c r="CE823" s="12"/>
    </row>
    <row r="824" spans="1:83" ht="14.2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  <c r="AQ824" s="12"/>
      <c r="AR824" s="12"/>
      <c r="AS824" s="12"/>
      <c r="AT824" s="12"/>
      <c r="AU824" s="12"/>
      <c r="AV824" s="12"/>
      <c r="AW824" s="12"/>
      <c r="AX824" s="12"/>
      <c r="AY824" s="12"/>
      <c r="AZ824" s="12"/>
      <c r="BA824" s="12"/>
      <c r="BB824" s="12"/>
      <c r="BC824" s="12"/>
      <c r="BD824" s="12"/>
      <c r="BE824" s="12"/>
      <c r="BF824" s="12"/>
      <c r="BG824" s="12"/>
      <c r="BH824" s="12"/>
      <c r="BI824" s="12"/>
      <c r="BJ824" s="12"/>
      <c r="BK824" s="12"/>
      <c r="BL824" s="12"/>
      <c r="BM824" s="12"/>
      <c r="BN824" s="12"/>
      <c r="BO824" s="12"/>
      <c r="BP824" s="12"/>
      <c r="BQ824" s="12"/>
      <c r="BR824" s="12"/>
      <c r="BS824" s="12"/>
      <c r="BT824" s="12"/>
      <c r="BU824" s="12"/>
      <c r="BV824" s="12"/>
      <c r="BW824" s="12"/>
      <c r="BX824" s="12"/>
      <c r="BY824" s="12"/>
      <c r="BZ824" s="12"/>
      <c r="CA824" s="12"/>
      <c r="CB824" s="12"/>
      <c r="CC824" s="12"/>
      <c r="CD824" s="12"/>
      <c r="CE824" s="12"/>
    </row>
    <row r="825" spans="1:83" ht="14.2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  <c r="AP825" s="12"/>
      <c r="AQ825" s="12"/>
      <c r="AR825" s="12"/>
      <c r="AS825" s="12"/>
      <c r="AT825" s="12"/>
      <c r="AU825" s="12"/>
      <c r="AV825" s="12"/>
      <c r="AW825" s="12"/>
      <c r="AX825" s="12"/>
      <c r="AY825" s="12"/>
      <c r="AZ825" s="12"/>
      <c r="BA825" s="12"/>
      <c r="BB825" s="12"/>
      <c r="BC825" s="12"/>
      <c r="BD825" s="12"/>
      <c r="BE825" s="12"/>
      <c r="BF825" s="12"/>
      <c r="BG825" s="12"/>
      <c r="BH825" s="12"/>
      <c r="BI825" s="12"/>
      <c r="BJ825" s="12"/>
      <c r="BK825" s="12"/>
      <c r="BL825" s="12"/>
      <c r="BM825" s="12"/>
      <c r="BN825" s="12"/>
      <c r="BO825" s="12"/>
      <c r="BP825" s="12"/>
      <c r="BQ825" s="12"/>
      <c r="BR825" s="12"/>
      <c r="BS825" s="12"/>
      <c r="BT825" s="12"/>
      <c r="BU825" s="12"/>
      <c r="BV825" s="12"/>
      <c r="BW825" s="12"/>
      <c r="BX825" s="12"/>
      <c r="BY825" s="12"/>
      <c r="BZ825" s="12"/>
      <c r="CA825" s="12"/>
      <c r="CB825" s="12"/>
      <c r="CC825" s="12"/>
      <c r="CD825" s="12"/>
      <c r="CE825" s="12"/>
    </row>
    <row r="826" spans="1:83" ht="14.2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  <c r="AP826" s="12"/>
      <c r="AQ826" s="12"/>
      <c r="AR826" s="12"/>
      <c r="AS826" s="12"/>
      <c r="AT826" s="12"/>
      <c r="AU826" s="12"/>
      <c r="AV826" s="12"/>
      <c r="AW826" s="12"/>
      <c r="AX826" s="12"/>
      <c r="AY826" s="12"/>
      <c r="AZ826" s="12"/>
      <c r="BA826" s="12"/>
      <c r="BB826" s="12"/>
      <c r="BC826" s="12"/>
      <c r="BD826" s="12"/>
      <c r="BE826" s="12"/>
      <c r="BF826" s="12"/>
      <c r="BG826" s="12"/>
      <c r="BH826" s="12"/>
      <c r="BI826" s="12"/>
      <c r="BJ826" s="12"/>
      <c r="BK826" s="12"/>
      <c r="BL826" s="12"/>
      <c r="BM826" s="12"/>
      <c r="BN826" s="12"/>
      <c r="BO826" s="12"/>
      <c r="BP826" s="12"/>
      <c r="BQ826" s="12"/>
      <c r="BR826" s="12"/>
      <c r="BS826" s="12"/>
      <c r="BT826" s="12"/>
      <c r="BU826" s="12"/>
      <c r="BV826" s="12"/>
      <c r="BW826" s="12"/>
      <c r="BX826" s="12"/>
      <c r="BY826" s="12"/>
      <c r="BZ826" s="12"/>
      <c r="CA826" s="12"/>
      <c r="CB826" s="12"/>
      <c r="CC826" s="12"/>
      <c r="CD826" s="12"/>
      <c r="CE826" s="12"/>
    </row>
    <row r="827" spans="1:83" ht="14.2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  <c r="AQ827" s="12"/>
      <c r="AR827" s="12"/>
      <c r="AS827" s="12"/>
      <c r="AT827" s="12"/>
      <c r="AU827" s="12"/>
      <c r="AV827" s="12"/>
      <c r="AW827" s="12"/>
      <c r="AX827" s="12"/>
      <c r="AY827" s="12"/>
      <c r="AZ827" s="12"/>
      <c r="BA827" s="12"/>
      <c r="BB827" s="12"/>
      <c r="BC827" s="12"/>
      <c r="BD827" s="12"/>
      <c r="BE827" s="12"/>
      <c r="BF827" s="12"/>
      <c r="BG827" s="12"/>
      <c r="BH827" s="12"/>
      <c r="BI827" s="12"/>
      <c r="BJ827" s="12"/>
      <c r="BK827" s="12"/>
      <c r="BL827" s="12"/>
      <c r="BM827" s="12"/>
      <c r="BN827" s="12"/>
      <c r="BO827" s="12"/>
      <c r="BP827" s="12"/>
      <c r="BQ827" s="12"/>
      <c r="BR827" s="12"/>
      <c r="BS827" s="12"/>
      <c r="BT827" s="12"/>
      <c r="BU827" s="12"/>
      <c r="BV827" s="12"/>
      <c r="BW827" s="12"/>
      <c r="BX827" s="12"/>
      <c r="BY827" s="12"/>
      <c r="BZ827" s="12"/>
      <c r="CA827" s="12"/>
      <c r="CB827" s="12"/>
      <c r="CC827" s="12"/>
      <c r="CD827" s="12"/>
      <c r="CE827" s="12"/>
    </row>
    <row r="828" spans="1:83" ht="14.2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  <c r="AP828" s="12"/>
      <c r="AQ828" s="12"/>
      <c r="AR828" s="12"/>
      <c r="AS828" s="12"/>
      <c r="AT828" s="12"/>
      <c r="AU828" s="12"/>
      <c r="AV828" s="12"/>
      <c r="AW828" s="12"/>
      <c r="AX828" s="12"/>
      <c r="AY828" s="12"/>
      <c r="AZ828" s="12"/>
      <c r="BA828" s="12"/>
      <c r="BB828" s="12"/>
      <c r="BC828" s="12"/>
      <c r="BD828" s="12"/>
      <c r="BE828" s="12"/>
      <c r="BF828" s="12"/>
      <c r="BG828" s="12"/>
      <c r="BH828" s="12"/>
      <c r="BI828" s="12"/>
      <c r="BJ828" s="12"/>
      <c r="BK828" s="12"/>
      <c r="BL828" s="12"/>
      <c r="BM828" s="12"/>
      <c r="BN828" s="12"/>
      <c r="BO828" s="12"/>
      <c r="BP828" s="12"/>
      <c r="BQ828" s="12"/>
      <c r="BR828" s="12"/>
      <c r="BS828" s="12"/>
      <c r="BT828" s="12"/>
      <c r="BU828" s="12"/>
      <c r="BV828" s="12"/>
      <c r="BW828" s="12"/>
      <c r="BX828" s="12"/>
      <c r="BY828" s="12"/>
      <c r="BZ828" s="12"/>
      <c r="CA828" s="12"/>
      <c r="CB828" s="12"/>
      <c r="CC828" s="12"/>
      <c r="CD828" s="12"/>
      <c r="CE828" s="12"/>
    </row>
    <row r="829" spans="1:83" ht="14.2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  <c r="AP829" s="12"/>
      <c r="AQ829" s="12"/>
      <c r="AR829" s="12"/>
      <c r="AS829" s="12"/>
      <c r="AT829" s="12"/>
      <c r="AU829" s="12"/>
      <c r="AV829" s="12"/>
      <c r="AW829" s="12"/>
      <c r="AX829" s="12"/>
      <c r="AY829" s="12"/>
      <c r="AZ829" s="12"/>
      <c r="BA829" s="12"/>
      <c r="BB829" s="12"/>
      <c r="BC829" s="12"/>
      <c r="BD829" s="12"/>
      <c r="BE829" s="12"/>
      <c r="BF829" s="12"/>
      <c r="BG829" s="12"/>
      <c r="BH829" s="12"/>
      <c r="BI829" s="12"/>
      <c r="BJ829" s="12"/>
      <c r="BK829" s="12"/>
      <c r="BL829" s="12"/>
      <c r="BM829" s="12"/>
      <c r="BN829" s="12"/>
      <c r="BO829" s="12"/>
      <c r="BP829" s="12"/>
      <c r="BQ829" s="12"/>
      <c r="BR829" s="12"/>
      <c r="BS829" s="12"/>
      <c r="BT829" s="12"/>
      <c r="BU829" s="12"/>
      <c r="BV829" s="12"/>
      <c r="BW829" s="12"/>
      <c r="BX829" s="12"/>
      <c r="BY829" s="12"/>
      <c r="BZ829" s="12"/>
      <c r="CA829" s="12"/>
      <c r="CB829" s="12"/>
      <c r="CC829" s="12"/>
      <c r="CD829" s="12"/>
      <c r="CE829" s="12"/>
    </row>
    <row r="830" spans="1:83" ht="14.2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  <c r="AP830" s="12"/>
      <c r="AQ830" s="12"/>
      <c r="AR830" s="12"/>
      <c r="AS830" s="12"/>
      <c r="AT830" s="12"/>
      <c r="AU830" s="12"/>
      <c r="AV830" s="12"/>
      <c r="AW830" s="12"/>
      <c r="AX830" s="12"/>
      <c r="AY830" s="12"/>
      <c r="AZ830" s="12"/>
      <c r="BA830" s="12"/>
      <c r="BB830" s="12"/>
      <c r="BC830" s="12"/>
      <c r="BD830" s="12"/>
      <c r="BE830" s="12"/>
      <c r="BF830" s="12"/>
      <c r="BG830" s="12"/>
      <c r="BH830" s="12"/>
      <c r="BI830" s="12"/>
      <c r="BJ830" s="12"/>
      <c r="BK830" s="12"/>
      <c r="BL830" s="12"/>
      <c r="BM830" s="12"/>
      <c r="BN830" s="12"/>
      <c r="BO830" s="12"/>
      <c r="BP830" s="12"/>
      <c r="BQ830" s="12"/>
      <c r="BR830" s="12"/>
      <c r="BS830" s="12"/>
      <c r="BT830" s="12"/>
      <c r="BU830" s="12"/>
      <c r="BV830" s="12"/>
      <c r="BW830" s="12"/>
      <c r="BX830" s="12"/>
      <c r="BY830" s="12"/>
      <c r="BZ830" s="12"/>
      <c r="CA830" s="12"/>
      <c r="CB830" s="12"/>
      <c r="CC830" s="12"/>
      <c r="CD830" s="12"/>
      <c r="CE830" s="12"/>
    </row>
    <row r="831" spans="1:83" ht="14.2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  <c r="AP831" s="12"/>
      <c r="AQ831" s="12"/>
      <c r="AR831" s="12"/>
      <c r="AS831" s="12"/>
      <c r="AT831" s="12"/>
      <c r="AU831" s="12"/>
      <c r="AV831" s="12"/>
      <c r="AW831" s="12"/>
      <c r="AX831" s="12"/>
      <c r="AY831" s="12"/>
      <c r="AZ831" s="12"/>
      <c r="BA831" s="12"/>
      <c r="BB831" s="12"/>
      <c r="BC831" s="12"/>
      <c r="BD831" s="12"/>
      <c r="BE831" s="12"/>
      <c r="BF831" s="12"/>
      <c r="BG831" s="12"/>
      <c r="BH831" s="12"/>
      <c r="BI831" s="12"/>
      <c r="BJ831" s="12"/>
      <c r="BK831" s="12"/>
      <c r="BL831" s="12"/>
      <c r="BM831" s="12"/>
      <c r="BN831" s="12"/>
      <c r="BO831" s="12"/>
      <c r="BP831" s="12"/>
      <c r="BQ831" s="12"/>
      <c r="BR831" s="12"/>
      <c r="BS831" s="12"/>
      <c r="BT831" s="12"/>
      <c r="BU831" s="12"/>
      <c r="BV831" s="12"/>
      <c r="BW831" s="12"/>
      <c r="BX831" s="12"/>
      <c r="BY831" s="12"/>
      <c r="BZ831" s="12"/>
      <c r="CA831" s="12"/>
      <c r="CB831" s="12"/>
      <c r="CC831" s="12"/>
      <c r="CD831" s="12"/>
      <c r="CE831" s="12"/>
    </row>
    <row r="832" spans="1:83" ht="14.2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  <c r="AO832" s="12"/>
      <c r="AP832" s="12"/>
      <c r="AQ832" s="12"/>
      <c r="AR832" s="12"/>
      <c r="AS832" s="12"/>
      <c r="AT832" s="12"/>
      <c r="AU832" s="12"/>
      <c r="AV832" s="12"/>
      <c r="AW832" s="12"/>
      <c r="AX832" s="12"/>
      <c r="AY832" s="12"/>
      <c r="AZ832" s="12"/>
      <c r="BA832" s="12"/>
      <c r="BB832" s="12"/>
      <c r="BC832" s="12"/>
      <c r="BD832" s="12"/>
      <c r="BE832" s="12"/>
      <c r="BF832" s="12"/>
      <c r="BG832" s="12"/>
      <c r="BH832" s="12"/>
      <c r="BI832" s="12"/>
      <c r="BJ832" s="12"/>
      <c r="BK832" s="12"/>
      <c r="BL832" s="12"/>
      <c r="BM832" s="12"/>
      <c r="BN832" s="12"/>
      <c r="BO832" s="12"/>
      <c r="BP832" s="12"/>
      <c r="BQ832" s="12"/>
      <c r="BR832" s="12"/>
      <c r="BS832" s="12"/>
      <c r="BT832" s="12"/>
      <c r="BU832" s="12"/>
      <c r="BV832" s="12"/>
      <c r="BW832" s="12"/>
      <c r="BX832" s="12"/>
      <c r="BY832" s="12"/>
      <c r="BZ832" s="12"/>
      <c r="CA832" s="12"/>
      <c r="CB832" s="12"/>
      <c r="CC832" s="12"/>
      <c r="CD832" s="12"/>
      <c r="CE832" s="12"/>
    </row>
    <row r="833" spans="1:83" ht="14.2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  <c r="AP833" s="12"/>
      <c r="AQ833" s="12"/>
      <c r="AR833" s="12"/>
      <c r="AS833" s="12"/>
      <c r="AT833" s="12"/>
      <c r="AU833" s="12"/>
      <c r="AV833" s="12"/>
      <c r="AW833" s="12"/>
      <c r="AX833" s="12"/>
      <c r="AY833" s="12"/>
      <c r="AZ833" s="12"/>
      <c r="BA833" s="12"/>
      <c r="BB833" s="12"/>
      <c r="BC833" s="12"/>
      <c r="BD833" s="12"/>
      <c r="BE833" s="12"/>
      <c r="BF833" s="12"/>
      <c r="BG833" s="12"/>
      <c r="BH833" s="12"/>
      <c r="BI833" s="12"/>
      <c r="BJ833" s="12"/>
      <c r="BK833" s="12"/>
      <c r="BL833" s="12"/>
      <c r="BM833" s="12"/>
      <c r="BN833" s="12"/>
      <c r="BO833" s="12"/>
      <c r="BP833" s="12"/>
      <c r="BQ833" s="12"/>
      <c r="BR833" s="12"/>
      <c r="BS833" s="12"/>
      <c r="BT833" s="12"/>
      <c r="BU833" s="12"/>
      <c r="BV833" s="12"/>
      <c r="BW833" s="12"/>
      <c r="BX833" s="12"/>
      <c r="BY833" s="12"/>
      <c r="BZ833" s="12"/>
      <c r="CA833" s="12"/>
      <c r="CB833" s="12"/>
      <c r="CC833" s="12"/>
      <c r="CD833" s="12"/>
      <c r="CE833" s="12"/>
    </row>
    <row r="834" spans="1:83" ht="14.2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  <c r="AO834" s="12"/>
      <c r="AP834" s="12"/>
      <c r="AQ834" s="12"/>
      <c r="AR834" s="12"/>
      <c r="AS834" s="12"/>
      <c r="AT834" s="12"/>
      <c r="AU834" s="12"/>
      <c r="AV834" s="12"/>
      <c r="AW834" s="12"/>
      <c r="AX834" s="12"/>
      <c r="AY834" s="12"/>
      <c r="AZ834" s="12"/>
      <c r="BA834" s="12"/>
      <c r="BB834" s="12"/>
      <c r="BC834" s="12"/>
      <c r="BD834" s="12"/>
      <c r="BE834" s="12"/>
      <c r="BF834" s="12"/>
      <c r="BG834" s="12"/>
      <c r="BH834" s="12"/>
      <c r="BI834" s="12"/>
      <c r="BJ834" s="12"/>
      <c r="BK834" s="12"/>
      <c r="BL834" s="12"/>
      <c r="BM834" s="12"/>
      <c r="BN834" s="12"/>
      <c r="BO834" s="12"/>
      <c r="BP834" s="12"/>
      <c r="BQ834" s="12"/>
      <c r="BR834" s="12"/>
      <c r="BS834" s="12"/>
      <c r="BT834" s="12"/>
      <c r="BU834" s="12"/>
      <c r="BV834" s="12"/>
      <c r="BW834" s="12"/>
      <c r="BX834" s="12"/>
      <c r="BY834" s="12"/>
      <c r="BZ834" s="12"/>
      <c r="CA834" s="12"/>
      <c r="CB834" s="12"/>
      <c r="CC834" s="12"/>
      <c r="CD834" s="12"/>
      <c r="CE834" s="12"/>
    </row>
    <row r="835" spans="1:83" ht="14.2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  <c r="AO835" s="12"/>
      <c r="AP835" s="12"/>
      <c r="AQ835" s="12"/>
      <c r="AR835" s="12"/>
      <c r="AS835" s="12"/>
      <c r="AT835" s="12"/>
      <c r="AU835" s="12"/>
      <c r="AV835" s="12"/>
      <c r="AW835" s="12"/>
      <c r="AX835" s="12"/>
      <c r="AY835" s="12"/>
      <c r="AZ835" s="12"/>
      <c r="BA835" s="12"/>
      <c r="BB835" s="12"/>
      <c r="BC835" s="12"/>
      <c r="BD835" s="12"/>
      <c r="BE835" s="12"/>
      <c r="BF835" s="12"/>
      <c r="BG835" s="12"/>
      <c r="BH835" s="12"/>
      <c r="BI835" s="12"/>
      <c r="BJ835" s="12"/>
      <c r="BK835" s="12"/>
      <c r="BL835" s="12"/>
      <c r="BM835" s="12"/>
      <c r="BN835" s="12"/>
      <c r="BO835" s="12"/>
      <c r="BP835" s="12"/>
      <c r="BQ835" s="12"/>
      <c r="BR835" s="12"/>
      <c r="BS835" s="12"/>
      <c r="BT835" s="12"/>
      <c r="BU835" s="12"/>
      <c r="BV835" s="12"/>
      <c r="BW835" s="12"/>
      <c r="BX835" s="12"/>
      <c r="BY835" s="12"/>
      <c r="BZ835" s="12"/>
      <c r="CA835" s="12"/>
      <c r="CB835" s="12"/>
      <c r="CC835" s="12"/>
      <c r="CD835" s="12"/>
      <c r="CE835" s="12"/>
    </row>
    <row r="836" spans="1:83" ht="14.2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  <c r="AO836" s="12"/>
      <c r="AP836" s="12"/>
      <c r="AQ836" s="12"/>
      <c r="AR836" s="12"/>
      <c r="AS836" s="12"/>
      <c r="AT836" s="12"/>
      <c r="AU836" s="12"/>
      <c r="AV836" s="12"/>
      <c r="AW836" s="12"/>
      <c r="AX836" s="12"/>
      <c r="AY836" s="12"/>
      <c r="AZ836" s="12"/>
      <c r="BA836" s="12"/>
      <c r="BB836" s="12"/>
      <c r="BC836" s="12"/>
      <c r="BD836" s="12"/>
      <c r="BE836" s="12"/>
      <c r="BF836" s="12"/>
      <c r="BG836" s="12"/>
      <c r="BH836" s="12"/>
      <c r="BI836" s="12"/>
      <c r="BJ836" s="12"/>
      <c r="BK836" s="12"/>
      <c r="BL836" s="12"/>
      <c r="BM836" s="12"/>
      <c r="BN836" s="12"/>
      <c r="BO836" s="12"/>
      <c r="BP836" s="12"/>
      <c r="BQ836" s="12"/>
      <c r="BR836" s="12"/>
      <c r="BS836" s="12"/>
      <c r="BT836" s="12"/>
      <c r="BU836" s="12"/>
      <c r="BV836" s="12"/>
      <c r="BW836" s="12"/>
      <c r="BX836" s="12"/>
      <c r="BY836" s="12"/>
      <c r="BZ836" s="12"/>
      <c r="CA836" s="12"/>
      <c r="CB836" s="12"/>
      <c r="CC836" s="12"/>
      <c r="CD836" s="12"/>
      <c r="CE836" s="12"/>
    </row>
    <row r="837" spans="1:83" ht="14.2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  <c r="AO837" s="12"/>
      <c r="AP837" s="12"/>
      <c r="AQ837" s="12"/>
      <c r="AR837" s="12"/>
      <c r="AS837" s="12"/>
      <c r="AT837" s="12"/>
      <c r="AU837" s="12"/>
      <c r="AV837" s="12"/>
      <c r="AW837" s="12"/>
      <c r="AX837" s="12"/>
      <c r="AY837" s="12"/>
      <c r="AZ837" s="12"/>
      <c r="BA837" s="12"/>
      <c r="BB837" s="12"/>
      <c r="BC837" s="12"/>
      <c r="BD837" s="12"/>
      <c r="BE837" s="12"/>
      <c r="BF837" s="12"/>
      <c r="BG837" s="12"/>
      <c r="BH837" s="12"/>
      <c r="BI837" s="12"/>
      <c r="BJ837" s="12"/>
      <c r="BK837" s="12"/>
      <c r="BL837" s="12"/>
      <c r="BM837" s="12"/>
      <c r="BN837" s="12"/>
      <c r="BO837" s="12"/>
      <c r="BP837" s="12"/>
      <c r="BQ837" s="12"/>
      <c r="BR837" s="12"/>
      <c r="BS837" s="12"/>
      <c r="BT837" s="12"/>
      <c r="BU837" s="12"/>
      <c r="BV837" s="12"/>
      <c r="BW837" s="12"/>
      <c r="BX837" s="12"/>
      <c r="BY837" s="12"/>
      <c r="BZ837" s="12"/>
      <c r="CA837" s="12"/>
      <c r="CB837" s="12"/>
      <c r="CC837" s="12"/>
      <c r="CD837" s="12"/>
      <c r="CE837" s="12"/>
    </row>
    <row r="838" spans="1:83" ht="14.2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  <c r="AO838" s="12"/>
      <c r="AP838" s="12"/>
      <c r="AQ838" s="12"/>
      <c r="AR838" s="12"/>
      <c r="AS838" s="12"/>
      <c r="AT838" s="12"/>
      <c r="AU838" s="12"/>
      <c r="AV838" s="12"/>
      <c r="AW838" s="12"/>
      <c r="AX838" s="12"/>
      <c r="AY838" s="12"/>
      <c r="AZ838" s="12"/>
      <c r="BA838" s="12"/>
      <c r="BB838" s="12"/>
      <c r="BC838" s="12"/>
      <c r="BD838" s="12"/>
      <c r="BE838" s="12"/>
      <c r="BF838" s="12"/>
      <c r="BG838" s="12"/>
      <c r="BH838" s="12"/>
      <c r="BI838" s="12"/>
      <c r="BJ838" s="12"/>
      <c r="BK838" s="12"/>
      <c r="BL838" s="12"/>
      <c r="BM838" s="12"/>
      <c r="BN838" s="12"/>
      <c r="BO838" s="12"/>
      <c r="BP838" s="12"/>
      <c r="BQ838" s="12"/>
      <c r="BR838" s="12"/>
      <c r="BS838" s="12"/>
      <c r="BT838" s="12"/>
      <c r="BU838" s="12"/>
      <c r="BV838" s="12"/>
      <c r="BW838" s="12"/>
      <c r="BX838" s="12"/>
      <c r="BY838" s="12"/>
      <c r="BZ838" s="12"/>
      <c r="CA838" s="12"/>
      <c r="CB838" s="12"/>
      <c r="CC838" s="12"/>
      <c r="CD838" s="12"/>
      <c r="CE838" s="12"/>
    </row>
    <row r="839" spans="1:83" ht="14.2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  <c r="AO839" s="12"/>
      <c r="AP839" s="12"/>
      <c r="AQ839" s="12"/>
      <c r="AR839" s="12"/>
      <c r="AS839" s="12"/>
      <c r="AT839" s="12"/>
      <c r="AU839" s="12"/>
      <c r="AV839" s="12"/>
      <c r="AW839" s="12"/>
      <c r="AX839" s="12"/>
      <c r="AY839" s="12"/>
      <c r="AZ839" s="12"/>
      <c r="BA839" s="12"/>
      <c r="BB839" s="12"/>
      <c r="BC839" s="12"/>
      <c r="BD839" s="12"/>
      <c r="BE839" s="12"/>
      <c r="BF839" s="12"/>
      <c r="BG839" s="12"/>
      <c r="BH839" s="12"/>
      <c r="BI839" s="12"/>
      <c r="BJ839" s="12"/>
      <c r="BK839" s="12"/>
      <c r="BL839" s="12"/>
      <c r="BM839" s="12"/>
      <c r="BN839" s="12"/>
      <c r="BO839" s="12"/>
      <c r="BP839" s="12"/>
      <c r="BQ839" s="12"/>
      <c r="BR839" s="12"/>
      <c r="BS839" s="12"/>
      <c r="BT839" s="12"/>
      <c r="BU839" s="12"/>
      <c r="BV839" s="12"/>
      <c r="BW839" s="12"/>
      <c r="BX839" s="12"/>
      <c r="BY839" s="12"/>
      <c r="BZ839" s="12"/>
      <c r="CA839" s="12"/>
      <c r="CB839" s="12"/>
      <c r="CC839" s="12"/>
      <c r="CD839" s="12"/>
      <c r="CE839" s="12"/>
    </row>
    <row r="840" spans="1:83" ht="14.2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  <c r="AO840" s="12"/>
      <c r="AP840" s="12"/>
      <c r="AQ840" s="12"/>
      <c r="AR840" s="12"/>
      <c r="AS840" s="12"/>
      <c r="AT840" s="12"/>
      <c r="AU840" s="12"/>
      <c r="AV840" s="12"/>
      <c r="AW840" s="12"/>
      <c r="AX840" s="12"/>
      <c r="AY840" s="12"/>
      <c r="AZ840" s="12"/>
      <c r="BA840" s="12"/>
      <c r="BB840" s="12"/>
      <c r="BC840" s="12"/>
      <c r="BD840" s="12"/>
      <c r="BE840" s="12"/>
      <c r="BF840" s="12"/>
      <c r="BG840" s="12"/>
      <c r="BH840" s="12"/>
      <c r="BI840" s="12"/>
      <c r="BJ840" s="12"/>
      <c r="BK840" s="12"/>
      <c r="BL840" s="12"/>
      <c r="BM840" s="12"/>
      <c r="BN840" s="12"/>
      <c r="BO840" s="12"/>
      <c r="BP840" s="12"/>
      <c r="BQ840" s="12"/>
      <c r="BR840" s="12"/>
      <c r="BS840" s="12"/>
      <c r="BT840" s="12"/>
      <c r="BU840" s="12"/>
      <c r="BV840" s="12"/>
      <c r="BW840" s="12"/>
      <c r="BX840" s="12"/>
      <c r="BY840" s="12"/>
      <c r="BZ840" s="12"/>
      <c r="CA840" s="12"/>
      <c r="CB840" s="12"/>
      <c r="CC840" s="12"/>
      <c r="CD840" s="12"/>
      <c r="CE840" s="12"/>
    </row>
    <row r="841" spans="1:83" ht="14.2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  <c r="AO841" s="12"/>
      <c r="AP841" s="12"/>
      <c r="AQ841" s="12"/>
      <c r="AR841" s="12"/>
      <c r="AS841" s="12"/>
      <c r="AT841" s="12"/>
      <c r="AU841" s="12"/>
      <c r="AV841" s="12"/>
      <c r="AW841" s="12"/>
      <c r="AX841" s="12"/>
      <c r="AY841" s="12"/>
      <c r="AZ841" s="12"/>
      <c r="BA841" s="12"/>
      <c r="BB841" s="12"/>
      <c r="BC841" s="12"/>
      <c r="BD841" s="12"/>
      <c r="BE841" s="12"/>
      <c r="BF841" s="12"/>
      <c r="BG841" s="12"/>
      <c r="BH841" s="12"/>
      <c r="BI841" s="12"/>
      <c r="BJ841" s="12"/>
      <c r="BK841" s="12"/>
      <c r="BL841" s="12"/>
      <c r="BM841" s="12"/>
      <c r="BN841" s="12"/>
      <c r="BO841" s="12"/>
      <c r="BP841" s="12"/>
      <c r="BQ841" s="12"/>
      <c r="BR841" s="12"/>
      <c r="BS841" s="12"/>
      <c r="BT841" s="12"/>
      <c r="BU841" s="12"/>
      <c r="BV841" s="12"/>
      <c r="BW841" s="12"/>
      <c r="BX841" s="12"/>
      <c r="BY841" s="12"/>
      <c r="BZ841" s="12"/>
      <c r="CA841" s="12"/>
      <c r="CB841" s="12"/>
      <c r="CC841" s="12"/>
      <c r="CD841" s="12"/>
      <c r="CE841" s="12"/>
    </row>
    <row r="842" spans="1:83" ht="14.2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  <c r="AO842" s="12"/>
      <c r="AP842" s="12"/>
      <c r="AQ842" s="12"/>
      <c r="AR842" s="12"/>
      <c r="AS842" s="12"/>
      <c r="AT842" s="12"/>
      <c r="AU842" s="12"/>
      <c r="AV842" s="12"/>
      <c r="AW842" s="12"/>
      <c r="AX842" s="12"/>
      <c r="AY842" s="12"/>
      <c r="AZ842" s="12"/>
      <c r="BA842" s="12"/>
      <c r="BB842" s="12"/>
      <c r="BC842" s="12"/>
      <c r="BD842" s="12"/>
      <c r="BE842" s="12"/>
      <c r="BF842" s="12"/>
      <c r="BG842" s="12"/>
      <c r="BH842" s="12"/>
      <c r="BI842" s="12"/>
      <c r="BJ842" s="12"/>
      <c r="BK842" s="12"/>
      <c r="BL842" s="12"/>
      <c r="BM842" s="12"/>
      <c r="BN842" s="12"/>
      <c r="BO842" s="12"/>
      <c r="BP842" s="12"/>
      <c r="BQ842" s="12"/>
      <c r="BR842" s="12"/>
      <c r="BS842" s="12"/>
      <c r="BT842" s="12"/>
      <c r="BU842" s="12"/>
      <c r="BV842" s="12"/>
      <c r="BW842" s="12"/>
      <c r="BX842" s="12"/>
      <c r="BY842" s="12"/>
      <c r="BZ842" s="12"/>
      <c r="CA842" s="12"/>
      <c r="CB842" s="12"/>
      <c r="CC842" s="12"/>
      <c r="CD842" s="12"/>
      <c r="CE842" s="12"/>
    </row>
    <row r="843" spans="1:83" ht="14.2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  <c r="AO843" s="12"/>
      <c r="AP843" s="12"/>
      <c r="AQ843" s="12"/>
      <c r="AR843" s="12"/>
      <c r="AS843" s="12"/>
      <c r="AT843" s="12"/>
      <c r="AU843" s="12"/>
      <c r="AV843" s="12"/>
      <c r="AW843" s="12"/>
      <c r="AX843" s="12"/>
      <c r="AY843" s="12"/>
      <c r="AZ843" s="12"/>
      <c r="BA843" s="12"/>
      <c r="BB843" s="12"/>
      <c r="BC843" s="12"/>
      <c r="BD843" s="12"/>
      <c r="BE843" s="12"/>
      <c r="BF843" s="12"/>
      <c r="BG843" s="12"/>
      <c r="BH843" s="12"/>
      <c r="BI843" s="12"/>
      <c r="BJ843" s="12"/>
      <c r="BK843" s="12"/>
      <c r="BL843" s="12"/>
      <c r="BM843" s="12"/>
      <c r="BN843" s="12"/>
      <c r="BO843" s="12"/>
      <c r="BP843" s="12"/>
      <c r="BQ843" s="12"/>
      <c r="BR843" s="12"/>
      <c r="BS843" s="12"/>
      <c r="BT843" s="12"/>
      <c r="BU843" s="12"/>
      <c r="BV843" s="12"/>
      <c r="BW843" s="12"/>
      <c r="BX843" s="12"/>
      <c r="BY843" s="12"/>
      <c r="BZ843" s="12"/>
      <c r="CA843" s="12"/>
      <c r="CB843" s="12"/>
      <c r="CC843" s="12"/>
      <c r="CD843" s="12"/>
      <c r="CE843" s="12"/>
    </row>
    <row r="844" spans="1:83" ht="14.2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  <c r="AO844" s="12"/>
      <c r="AP844" s="12"/>
      <c r="AQ844" s="12"/>
      <c r="AR844" s="12"/>
      <c r="AS844" s="12"/>
      <c r="AT844" s="12"/>
      <c r="AU844" s="12"/>
      <c r="AV844" s="12"/>
      <c r="AW844" s="12"/>
      <c r="AX844" s="12"/>
      <c r="AY844" s="12"/>
      <c r="AZ844" s="12"/>
      <c r="BA844" s="12"/>
      <c r="BB844" s="12"/>
      <c r="BC844" s="12"/>
      <c r="BD844" s="12"/>
      <c r="BE844" s="12"/>
      <c r="BF844" s="12"/>
      <c r="BG844" s="12"/>
      <c r="BH844" s="12"/>
      <c r="BI844" s="12"/>
      <c r="BJ844" s="12"/>
      <c r="BK844" s="12"/>
      <c r="BL844" s="12"/>
      <c r="BM844" s="12"/>
      <c r="BN844" s="12"/>
      <c r="BO844" s="12"/>
      <c r="BP844" s="12"/>
      <c r="BQ844" s="12"/>
      <c r="BR844" s="12"/>
      <c r="BS844" s="12"/>
      <c r="BT844" s="12"/>
      <c r="BU844" s="12"/>
      <c r="BV844" s="12"/>
      <c r="BW844" s="12"/>
      <c r="BX844" s="12"/>
      <c r="BY844" s="12"/>
      <c r="BZ844" s="12"/>
      <c r="CA844" s="12"/>
      <c r="CB844" s="12"/>
      <c r="CC844" s="12"/>
      <c r="CD844" s="12"/>
      <c r="CE844" s="12"/>
    </row>
    <row r="845" spans="1:83" ht="14.2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  <c r="AO845" s="12"/>
      <c r="AP845" s="12"/>
      <c r="AQ845" s="12"/>
      <c r="AR845" s="12"/>
      <c r="AS845" s="12"/>
      <c r="AT845" s="12"/>
      <c r="AU845" s="12"/>
      <c r="AV845" s="12"/>
      <c r="AW845" s="12"/>
      <c r="AX845" s="12"/>
      <c r="AY845" s="12"/>
      <c r="AZ845" s="12"/>
      <c r="BA845" s="12"/>
      <c r="BB845" s="12"/>
      <c r="BC845" s="12"/>
      <c r="BD845" s="12"/>
      <c r="BE845" s="12"/>
      <c r="BF845" s="12"/>
      <c r="BG845" s="12"/>
      <c r="BH845" s="12"/>
      <c r="BI845" s="12"/>
      <c r="BJ845" s="12"/>
      <c r="BK845" s="12"/>
      <c r="BL845" s="12"/>
      <c r="BM845" s="12"/>
      <c r="BN845" s="12"/>
      <c r="BO845" s="12"/>
      <c r="BP845" s="12"/>
      <c r="BQ845" s="12"/>
      <c r="BR845" s="12"/>
      <c r="BS845" s="12"/>
      <c r="BT845" s="12"/>
      <c r="BU845" s="12"/>
      <c r="BV845" s="12"/>
      <c r="BW845" s="12"/>
      <c r="BX845" s="12"/>
      <c r="BY845" s="12"/>
      <c r="BZ845" s="12"/>
      <c r="CA845" s="12"/>
      <c r="CB845" s="12"/>
      <c r="CC845" s="12"/>
      <c r="CD845" s="12"/>
      <c r="CE845" s="12"/>
    </row>
    <row r="846" spans="1:83" ht="14.2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  <c r="AO846" s="12"/>
      <c r="AP846" s="12"/>
      <c r="AQ846" s="12"/>
      <c r="AR846" s="12"/>
      <c r="AS846" s="12"/>
      <c r="AT846" s="12"/>
      <c r="AU846" s="12"/>
      <c r="AV846" s="12"/>
      <c r="AW846" s="12"/>
      <c r="AX846" s="12"/>
      <c r="AY846" s="12"/>
      <c r="AZ846" s="12"/>
      <c r="BA846" s="12"/>
      <c r="BB846" s="12"/>
      <c r="BC846" s="12"/>
      <c r="BD846" s="12"/>
      <c r="BE846" s="12"/>
      <c r="BF846" s="12"/>
      <c r="BG846" s="12"/>
      <c r="BH846" s="12"/>
      <c r="BI846" s="12"/>
      <c r="BJ846" s="12"/>
      <c r="BK846" s="12"/>
      <c r="BL846" s="12"/>
      <c r="BM846" s="12"/>
      <c r="BN846" s="12"/>
      <c r="BO846" s="12"/>
      <c r="BP846" s="12"/>
      <c r="BQ846" s="12"/>
      <c r="BR846" s="12"/>
      <c r="BS846" s="12"/>
      <c r="BT846" s="12"/>
      <c r="BU846" s="12"/>
      <c r="BV846" s="12"/>
      <c r="BW846" s="12"/>
      <c r="BX846" s="12"/>
      <c r="BY846" s="12"/>
      <c r="BZ846" s="12"/>
      <c r="CA846" s="12"/>
      <c r="CB846" s="12"/>
      <c r="CC846" s="12"/>
      <c r="CD846" s="12"/>
      <c r="CE846" s="12"/>
    </row>
    <row r="847" spans="1:83" ht="14.2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  <c r="AO847" s="12"/>
      <c r="AP847" s="12"/>
      <c r="AQ847" s="12"/>
      <c r="AR847" s="12"/>
      <c r="AS847" s="12"/>
      <c r="AT847" s="12"/>
      <c r="AU847" s="12"/>
      <c r="AV847" s="12"/>
      <c r="AW847" s="12"/>
      <c r="AX847" s="12"/>
      <c r="AY847" s="12"/>
      <c r="AZ847" s="12"/>
      <c r="BA847" s="12"/>
      <c r="BB847" s="12"/>
      <c r="BC847" s="12"/>
      <c r="BD847" s="12"/>
      <c r="BE847" s="12"/>
      <c r="BF847" s="12"/>
      <c r="BG847" s="12"/>
      <c r="BH847" s="12"/>
      <c r="BI847" s="12"/>
      <c r="BJ847" s="12"/>
      <c r="BK847" s="12"/>
      <c r="BL847" s="12"/>
      <c r="BM847" s="12"/>
      <c r="BN847" s="12"/>
      <c r="BO847" s="12"/>
      <c r="BP847" s="12"/>
      <c r="BQ847" s="12"/>
      <c r="BR847" s="12"/>
      <c r="BS847" s="12"/>
      <c r="BT847" s="12"/>
      <c r="BU847" s="12"/>
      <c r="BV847" s="12"/>
      <c r="BW847" s="12"/>
      <c r="BX847" s="12"/>
      <c r="BY847" s="12"/>
      <c r="BZ847" s="12"/>
      <c r="CA847" s="12"/>
      <c r="CB847" s="12"/>
      <c r="CC847" s="12"/>
      <c r="CD847" s="12"/>
      <c r="CE847" s="12"/>
    </row>
    <row r="848" spans="1:83" ht="14.2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  <c r="AO848" s="12"/>
      <c r="AP848" s="12"/>
      <c r="AQ848" s="12"/>
      <c r="AR848" s="12"/>
      <c r="AS848" s="12"/>
      <c r="AT848" s="12"/>
      <c r="AU848" s="12"/>
      <c r="AV848" s="12"/>
      <c r="AW848" s="12"/>
      <c r="AX848" s="12"/>
      <c r="AY848" s="12"/>
      <c r="AZ848" s="12"/>
      <c r="BA848" s="12"/>
      <c r="BB848" s="12"/>
      <c r="BC848" s="12"/>
      <c r="BD848" s="12"/>
      <c r="BE848" s="12"/>
      <c r="BF848" s="12"/>
      <c r="BG848" s="12"/>
      <c r="BH848" s="12"/>
      <c r="BI848" s="12"/>
      <c r="BJ848" s="12"/>
      <c r="BK848" s="12"/>
      <c r="BL848" s="12"/>
      <c r="BM848" s="12"/>
      <c r="BN848" s="12"/>
      <c r="BO848" s="12"/>
      <c r="BP848" s="12"/>
      <c r="BQ848" s="12"/>
      <c r="BR848" s="12"/>
      <c r="BS848" s="12"/>
      <c r="BT848" s="12"/>
      <c r="BU848" s="12"/>
      <c r="BV848" s="12"/>
      <c r="BW848" s="12"/>
      <c r="BX848" s="12"/>
      <c r="BY848" s="12"/>
      <c r="BZ848" s="12"/>
      <c r="CA848" s="12"/>
      <c r="CB848" s="12"/>
      <c r="CC848" s="12"/>
      <c r="CD848" s="12"/>
      <c r="CE848" s="12"/>
    </row>
    <row r="849" spans="1:83" ht="14.2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  <c r="AO849" s="12"/>
      <c r="AP849" s="12"/>
      <c r="AQ849" s="12"/>
      <c r="AR849" s="12"/>
      <c r="AS849" s="12"/>
      <c r="AT849" s="12"/>
      <c r="AU849" s="12"/>
      <c r="AV849" s="12"/>
      <c r="AW849" s="12"/>
      <c r="AX849" s="12"/>
      <c r="AY849" s="12"/>
      <c r="AZ849" s="12"/>
      <c r="BA849" s="12"/>
      <c r="BB849" s="12"/>
      <c r="BC849" s="12"/>
      <c r="BD849" s="12"/>
      <c r="BE849" s="12"/>
      <c r="BF849" s="12"/>
      <c r="BG849" s="12"/>
      <c r="BH849" s="12"/>
      <c r="BI849" s="12"/>
      <c r="BJ849" s="12"/>
      <c r="BK849" s="12"/>
      <c r="BL849" s="12"/>
      <c r="BM849" s="12"/>
      <c r="BN849" s="12"/>
      <c r="BO849" s="12"/>
      <c r="BP849" s="12"/>
      <c r="BQ849" s="12"/>
      <c r="BR849" s="12"/>
      <c r="BS849" s="12"/>
      <c r="BT849" s="12"/>
      <c r="BU849" s="12"/>
      <c r="BV849" s="12"/>
      <c r="BW849" s="12"/>
      <c r="BX849" s="12"/>
      <c r="BY849" s="12"/>
      <c r="BZ849" s="12"/>
      <c r="CA849" s="12"/>
      <c r="CB849" s="12"/>
      <c r="CC849" s="12"/>
      <c r="CD849" s="12"/>
      <c r="CE849" s="12"/>
    </row>
    <row r="850" spans="1:83" ht="14.2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  <c r="AO850" s="12"/>
      <c r="AP850" s="12"/>
      <c r="AQ850" s="12"/>
      <c r="AR850" s="12"/>
      <c r="AS850" s="12"/>
      <c r="AT850" s="12"/>
      <c r="AU850" s="12"/>
      <c r="AV850" s="12"/>
      <c r="AW850" s="12"/>
      <c r="AX850" s="12"/>
      <c r="AY850" s="12"/>
      <c r="AZ850" s="12"/>
      <c r="BA850" s="12"/>
      <c r="BB850" s="12"/>
      <c r="BC850" s="12"/>
      <c r="BD850" s="12"/>
      <c r="BE850" s="12"/>
      <c r="BF850" s="12"/>
      <c r="BG850" s="12"/>
      <c r="BH850" s="12"/>
      <c r="BI850" s="12"/>
      <c r="BJ850" s="12"/>
      <c r="BK850" s="12"/>
      <c r="BL850" s="12"/>
      <c r="BM850" s="12"/>
      <c r="BN850" s="12"/>
      <c r="BO850" s="12"/>
      <c r="BP850" s="12"/>
      <c r="BQ850" s="12"/>
      <c r="BR850" s="12"/>
      <c r="BS850" s="12"/>
      <c r="BT850" s="12"/>
      <c r="BU850" s="12"/>
      <c r="BV850" s="12"/>
      <c r="BW850" s="12"/>
      <c r="BX850" s="12"/>
      <c r="BY850" s="12"/>
      <c r="BZ850" s="12"/>
      <c r="CA850" s="12"/>
      <c r="CB850" s="12"/>
      <c r="CC850" s="12"/>
      <c r="CD850" s="12"/>
      <c r="CE850" s="12"/>
    </row>
    <row r="851" spans="1:83" ht="14.2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  <c r="AO851" s="12"/>
      <c r="AP851" s="12"/>
      <c r="AQ851" s="12"/>
      <c r="AR851" s="12"/>
      <c r="AS851" s="12"/>
      <c r="AT851" s="12"/>
      <c r="AU851" s="12"/>
      <c r="AV851" s="12"/>
      <c r="AW851" s="12"/>
      <c r="AX851" s="12"/>
      <c r="AY851" s="12"/>
      <c r="AZ851" s="12"/>
      <c r="BA851" s="12"/>
      <c r="BB851" s="12"/>
      <c r="BC851" s="12"/>
      <c r="BD851" s="12"/>
      <c r="BE851" s="12"/>
      <c r="BF851" s="12"/>
      <c r="BG851" s="12"/>
      <c r="BH851" s="12"/>
      <c r="BI851" s="12"/>
      <c r="BJ851" s="12"/>
      <c r="BK851" s="12"/>
      <c r="BL851" s="12"/>
      <c r="BM851" s="12"/>
      <c r="BN851" s="12"/>
      <c r="BO851" s="12"/>
      <c r="BP851" s="12"/>
      <c r="BQ851" s="12"/>
      <c r="BR851" s="12"/>
      <c r="BS851" s="12"/>
      <c r="BT851" s="12"/>
      <c r="BU851" s="12"/>
      <c r="BV851" s="12"/>
      <c r="BW851" s="12"/>
      <c r="BX851" s="12"/>
      <c r="BY851" s="12"/>
      <c r="BZ851" s="12"/>
      <c r="CA851" s="12"/>
      <c r="CB851" s="12"/>
      <c r="CC851" s="12"/>
      <c r="CD851" s="12"/>
      <c r="CE851" s="12"/>
    </row>
    <row r="852" spans="1:83" ht="14.2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  <c r="AO852" s="12"/>
      <c r="AP852" s="12"/>
      <c r="AQ852" s="12"/>
      <c r="AR852" s="12"/>
      <c r="AS852" s="12"/>
      <c r="AT852" s="12"/>
      <c r="AU852" s="12"/>
      <c r="AV852" s="12"/>
      <c r="AW852" s="12"/>
      <c r="AX852" s="12"/>
      <c r="AY852" s="12"/>
      <c r="AZ852" s="12"/>
      <c r="BA852" s="12"/>
      <c r="BB852" s="12"/>
      <c r="BC852" s="12"/>
      <c r="BD852" s="12"/>
      <c r="BE852" s="12"/>
      <c r="BF852" s="12"/>
      <c r="BG852" s="12"/>
      <c r="BH852" s="12"/>
      <c r="BI852" s="12"/>
      <c r="BJ852" s="12"/>
      <c r="BK852" s="12"/>
      <c r="BL852" s="12"/>
      <c r="BM852" s="12"/>
      <c r="BN852" s="12"/>
      <c r="BO852" s="12"/>
      <c r="BP852" s="12"/>
      <c r="BQ852" s="12"/>
      <c r="BR852" s="12"/>
      <c r="BS852" s="12"/>
      <c r="BT852" s="12"/>
      <c r="BU852" s="12"/>
      <c r="BV852" s="12"/>
      <c r="BW852" s="12"/>
      <c r="BX852" s="12"/>
      <c r="BY852" s="12"/>
      <c r="BZ852" s="12"/>
      <c r="CA852" s="12"/>
      <c r="CB852" s="12"/>
      <c r="CC852" s="12"/>
      <c r="CD852" s="12"/>
      <c r="CE852" s="12"/>
    </row>
    <row r="853" spans="1:83" ht="14.2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  <c r="AO853" s="12"/>
      <c r="AP853" s="12"/>
      <c r="AQ853" s="12"/>
      <c r="AR853" s="12"/>
      <c r="AS853" s="12"/>
      <c r="AT853" s="12"/>
      <c r="AU853" s="12"/>
      <c r="AV853" s="12"/>
      <c r="AW853" s="12"/>
      <c r="AX853" s="12"/>
      <c r="AY853" s="12"/>
      <c r="AZ853" s="12"/>
      <c r="BA853" s="12"/>
      <c r="BB853" s="12"/>
      <c r="BC853" s="12"/>
      <c r="BD853" s="12"/>
      <c r="BE853" s="12"/>
      <c r="BF853" s="12"/>
      <c r="BG853" s="12"/>
      <c r="BH853" s="12"/>
      <c r="BI853" s="12"/>
      <c r="BJ853" s="12"/>
      <c r="BK853" s="12"/>
      <c r="BL853" s="12"/>
      <c r="BM853" s="12"/>
      <c r="BN853" s="12"/>
      <c r="BO853" s="12"/>
      <c r="BP853" s="12"/>
      <c r="BQ853" s="12"/>
      <c r="BR853" s="12"/>
      <c r="BS853" s="12"/>
      <c r="BT853" s="12"/>
      <c r="BU853" s="12"/>
      <c r="BV853" s="12"/>
      <c r="BW853" s="12"/>
      <c r="BX853" s="12"/>
      <c r="BY853" s="12"/>
      <c r="BZ853" s="12"/>
      <c r="CA853" s="12"/>
      <c r="CB853" s="12"/>
      <c r="CC853" s="12"/>
      <c r="CD853" s="12"/>
      <c r="CE853" s="12"/>
    </row>
    <row r="854" spans="1:83" ht="14.2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  <c r="AO854" s="12"/>
      <c r="AP854" s="12"/>
      <c r="AQ854" s="12"/>
      <c r="AR854" s="12"/>
      <c r="AS854" s="12"/>
      <c r="AT854" s="12"/>
      <c r="AU854" s="12"/>
      <c r="AV854" s="12"/>
      <c r="AW854" s="12"/>
      <c r="AX854" s="12"/>
      <c r="AY854" s="12"/>
      <c r="AZ854" s="12"/>
      <c r="BA854" s="12"/>
      <c r="BB854" s="12"/>
      <c r="BC854" s="12"/>
      <c r="BD854" s="12"/>
      <c r="BE854" s="12"/>
      <c r="BF854" s="12"/>
      <c r="BG854" s="12"/>
      <c r="BH854" s="12"/>
      <c r="BI854" s="12"/>
      <c r="BJ854" s="12"/>
      <c r="BK854" s="12"/>
      <c r="BL854" s="12"/>
      <c r="BM854" s="12"/>
      <c r="BN854" s="12"/>
      <c r="BO854" s="12"/>
      <c r="BP854" s="12"/>
      <c r="BQ854" s="12"/>
      <c r="BR854" s="12"/>
      <c r="BS854" s="12"/>
      <c r="BT854" s="12"/>
      <c r="BU854" s="12"/>
      <c r="BV854" s="12"/>
      <c r="BW854" s="12"/>
      <c r="BX854" s="12"/>
      <c r="BY854" s="12"/>
      <c r="BZ854" s="12"/>
      <c r="CA854" s="12"/>
      <c r="CB854" s="12"/>
      <c r="CC854" s="12"/>
      <c r="CD854" s="12"/>
      <c r="CE854" s="12"/>
    </row>
    <row r="855" spans="1:83" ht="14.2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  <c r="AO855" s="12"/>
      <c r="AP855" s="12"/>
      <c r="AQ855" s="12"/>
      <c r="AR855" s="12"/>
      <c r="AS855" s="12"/>
      <c r="AT855" s="12"/>
      <c r="AU855" s="12"/>
      <c r="AV855" s="12"/>
      <c r="AW855" s="12"/>
      <c r="AX855" s="12"/>
      <c r="AY855" s="12"/>
      <c r="AZ855" s="12"/>
      <c r="BA855" s="12"/>
      <c r="BB855" s="12"/>
      <c r="BC855" s="12"/>
      <c r="BD855" s="12"/>
      <c r="BE855" s="12"/>
      <c r="BF855" s="12"/>
      <c r="BG855" s="12"/>
      <c r="BH855" s="12"/>
      <c r="BI855" s="12"/>
      <c r="BJ855" s="12"/>
      <c r="BK855" s="12"/>
      <c r="BL855" s="12"/>
      <c r="BM855" s="12"/>
      <c r="BN855" s="12"/>
      <c r="BO855" s="12"/>
      <c r="BP855" s="12"/>
      <c r="BQ855" s="12"/>
      <c r="BR855" s="12"/>
      <c r="BS855" s="12"/>
      <c r="BT855" s="12"/>
      <c r="BU855" s="12"/>
      <c r="BV855" s="12"/>
      <c r="BW855" s="12"/>
      <c r="BX855" s="12"/>
      <c r="BY855" s="12"/>
      <c r="BZ855" s="12"/>
      <c r="CA855" s="12"/>
      <c r="CB855" s="12"/>
      <c r="CC855" s="12"/>
      <c r="CD855" s="12"/>
      <c r="CE855" s="12"/>
    </row>
    <row r="856" spans="1:83" ht="14.2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  <c r="AO856" s="12"/>
      <c r="AP856" s="12"/>
      <c r="AQ856" s="12"/>
      <c r="AR856" s="12"/>
      <c r="AS856" s="12"/>
      <c r="AT856" s="12"/>
      <c r="AU856" s="12"/>
      <c r="AV856" s="12"/>
      <c r="AW856" s="12"/>
      <c r="AX856" s="12"/>
      <c r="AY856" s="12"/>
      <c r="AZ856" s="12"/>
      <c r="BA856" s="12"/>
      <c r="BB856" s="12"/>
      <c r="BC856" s="12"/>
      <c r="BD856" s="12"/>
      <c r="BE856" s="12"/>
      <c r="BF856" s="12"/>
      <c r="BG856" s="12"/>
      <c r="BH856" s="12"/>
      <c r="BI856" s="12"/>
      <c r="BJ856" s="12"/>
      <c r="BK856" s="12"/>
      <c r="BL856" s="12"/>
      <c r="BM856" s="12"/>
      <c r="BN856" s="12"/>
      <c r="BO856" s="12"/>
      <c r="BP856" s="12"/>
      <c r="BQ856" s="12"/>
      <c r="BR856" s="12"/>
      <c r="BS856" s="12"/>
      <c r="BT856" s="12"/>
      <c r="BU856" s="12"/>
      <c r="BV856" s="12"/>
      <c r="BW856" s="12"/>
      <c r="BX856" s="12"/>
      <c r="BY856" s="12"/>
      <c r="BZ856" s="12"/>
      <c r="CA856" s="12"/>
      <c r="CB856" s="12"/>
      <c r="CC856" s="12"/>
      <c r="CD856" s="12"/>
      <c r="CE856" s="12"/>
    </row>
    <row r="857" spans="1:83" ht="14.2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  <c r="AO857" s="12"/>
      <c r="AP857" s="12"/>
      <c r="AQ857" s="12"/>
      <c r="AR857" s="12"/>
      <c r="AS857" s="12"/>
      <c r="AT857" s="12"/>
      <c r="AU857" s="12"/>
      <c r="AV857" s="12"/>
      <c r="AW857" s="12"/>
      <c r="AX857" s="12"/>
      <c r="AY857" s="12"/>
      <c r="AZ857" s="12"/>
      <c r="BA857" s="12"/>
      <c r="BB857" s="12"/>
      <c r="BC857" s="12"/>
      <c r="BD857" s="12"/>
      <c r="BE857" s="12"/>
      <c r="BF857" s="12"/>
      <c r="BG857" s="12"/>
      <c r="BH857" s="12"/>
      <c r="BI857" s="12"/>
      <c r="BJ857" s="12"/>
      <c r="BK857" s="12"/>
      <c r="BL857" s="12"/>
      <c r="BM857" s="12"/>
      <c r="BN857" s="12"/>
      <c r="BO857" s="12"/>
      <c r="BP857" s="12"/>
      <c r="BQ857" s="12"/>
      <c r="BR857" s="12"/>
      <c r="BS857" s="12"/>
      <c r="BT857" s="12"/>
      <c r="BU857" s="12"/>
      <c r="BV857" s="12"/>
      <c r="BW857" s="12"/>
      <c r="BX857" s="12"/>
      <c r="BY857" s="12"/>
      <c r="BZ857" s="12"/>
      <c r="CA857" s="12"/>
      <c r="CB857" s="12"/>
      <c r="CC857" s="12"/>
      <c r="CD857" s="12"/>
      <c r="CE857" s="12"/>
    </row>
    <row r="858" spans="1:83" ht="14.2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  <c r="AO858" s="12"/>
      <c r="AP858" s="12"/>
      <c r="AQ858" s="12"/>
      <c r="AR858" s="12"/>
      <c r="AS858" s="12"/>
      <c r="AT858" s="12"/>
      <c r="AU858" s="12"/>
      <c r="AV858" s="12"/>
      <c r="AW858" s="12"/>
      <c r="AX858" s="12"/>
      <c r="AY858" s="12"/>
      <c r="AZ858" s="12"/>
      <c r="BA858" s="12"/>
      <c r="BB858" s="12"/>
      <c r="BC858" s="12"/>
      <c r="BD858" s="12"/>
      <c r="BE858" s="12"/>
      <c r="BF858" s="12"/>
      <c r="BG858" s="12"/>
      <c r="BH858" s="12"/>
      <c r="BI858" s="12"/>
      <c r="BJ858" s="12"/>
      <c r="BK858" s="12"/>
      <c r="BL858" s="12"/>
      <c r="BM858" s="12"/>
      <c r="BN858" s="12"/>
      <c r="BO858" s="12"/>
      <c r="BP858" s="12"/>
      <c r="BQ858" s="12"/>
      <c r="BR858" s="12"/>
      <c r="BS858" s="12"/>
      <c r="BT858" s="12"/>
      <c r="BU858" s="12"/>
      <c r="BV858" s="12"/>
      <c r="BW858" s="12"/>
      <c r="BX858" s="12"/>
      <c r="BY858" s="12"/>
      <c r="BZ858" s="12"/>
      <c r="CA858" s="12"/>
      <c r="CB858" s="12"/>
      <c r="CC858" s="12"/>
      <c r="CD858" s="12"/>
      <c r="CE858" s="12"/>
    </row>
    <row r="859" spans="1:83" ht="14.2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  <c r="AO859" s="12"/>
      <c r="AP859" s="12"/>
      <c r="AQ859" s="12"/>
      <c r="AR859" s="12"/>
      <c r="AS859" s="12"/>
      <c r="AT859" s="12"/>
      <c r="AU859" s="12"/>
      <c r="AV859" s="12"/>
      <c r="AW859" s="12"/>
      <c r="AX859" s="12"/>
      <c r="AY859" s="12"/>
      <c r="AZ859" s="12"/>
      <c r="BA859" s="12"/>
      <c r="BB859" s="12"/>
      <c r="BC859" s="12"/>
      <c r="BD859" s="12"/>
      <c r="BE859" s="12"/>
      <c r="BF859" s="12"/>
      <c r="BG859" s="12"/>
      <c r="BH859" s="12"/>
      <c r="BI859" s="12"/>
      <c r="BJ859" s="12"/>
      <c r="BK859" s="12"/>
      <c r="BL859" s="12"/>
      <c r="BM859" s="12"/>
      <c r="BN859" s="12"/>
      <c r="BO859" s="12"/>
      <c r="BP859" s="12"/>
      <c r="BQ859" s="12"/>
      <c r="BR859" s="12"/>
      <c r="BS859" s="12"/>
      <c r="BT859" s="12"/>
      <c r="BU859" s="12"/>
      <c r="BV859" s="12"/>
      <c r="BW859" s="12"/>
      <c r="BX859" s="12"/>
      <c r="BY859" s="12"/>
      <c r="BZ859" s="12"/>
      <c r="CA859" s="12"/>
      <c r="CB859" s="12"/>
      <c r="CC859" s="12"/>
      <c r="CD859" s="12"/>
      <c r="CE859" s="12"/>
    </row>
    <row r="860" spans="1:83" ht="14.2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  <c r="AO860" s="12"/>
      <c r="AP860" s="12"/>
      <c r="AQ860" s="12"/>
      <c r="AR860" s="12"/>
      <c r="AS860" s="12"/>
      <c r="AT860" s="12"/>
      <c r="AU860" s="12"/>
      <c r="AV860" s="12"/>
      <c r="AW860" s="12"/>
      <c r="AX860" s="12"/>
      <c r="AY860" s="12"/>
      <c r="AZ860" s="12"/>
      <c r="BA860" s="12"/>
      <c r="BB860" s="12"/>
      <c r="BC860" s="12"/>
      <c r="BD860" s="12"/>
      <c r="BE860" s="12"/>
      <c r="BF860" s="12"/>
      <c r="BG860" s="12"/>
      <c r="BH860" s="12"/>
      <c r="BI860" s="12"/>
      <c r="BJ860" s="12"/>
      <c r="BK860" s="12"/>
      <c r="BL860" s="12"/>
      <c r="BM860" s="12"/>
      <c r="BN860" s="12"/>
      <c r="BO860" s="12"/>
      <c r="BP860" s="12"/>
      <c r="BQ860" s="12"/>
      <c r="BR860" s="12"/>
      <c r="BS860" s="12"/>
      <c r="BT860" s="12"/>
      <c r="BU860" s="12"/>
      <c r="BV860" s="12"/>
      <c r="BW860" s="12"/>
      <c r="BX860" s="12"/>
      <c r="BY860" s="12"/>
      <c r="BZ860" s="12"/>
      <c r="CA860" s="12"/>
      <c r="CB860" s="12"/>
      <c r="CC860" s="12"/>
      <c r="CD860" s="12"/>
      <c r="CE860" s="12"/>
    </row>
    <row r="861" spans="1:83" ht="14.2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  <c r="AO861" s="12"/>
      <c r="AP861" s="12"/>
      <c r="AQ861" s="12"/>
      <c r="AR861" s="12"/>
      <c r="AS861" s="12"/>
      <c r="AT861" s="12"/>
      <c r="AU861" s="12"/>
      <c r="AV861" s="12"/>
      <c r="AW861" s="12"/>
      <c r="AX861" s="12"/>
      <c r="AY861" s="12"/>
      <c r="AZ861" s="12"/>
      <c r="BA861" s="12"/>
      <c r="BB861" s="12"/>
      <c r="BC861" s="12"/>
      <c r="BD861" s="12"/>
      <c r="BE861" s="12"/>
      <c r="BF861" s="12"/>
      <c r="BG861" s="12"/>
      <c r="BH861" s="12"/>
      <c r="BI861" s="12"/>
      <c r="BJ861" s="12"/>
      <c r="BK861" s="12"/>
      <c r="BL861" s="12"/>
      <c r="BM861" s="12"/>
      <c r="BN861" s="12"/>
      <c r="BO861" s="12"/>
      <c r="BP861" s="12"/>
      <c r="BQ861" s="12"/>
      <c r="BR861" s="12"/>
      <c r="BS861" s="12"/>
      <c r="BT861" s="12"/>
      <c r="BU861" s="12"/>
      <c r="BV861" s="12"/>
      <c r="BW861" s="12"/>
      <c r="BX861" s="12"/>
      <c r="BY861" s="12"/>
      <c r="BZ861" s="12"/>
      <c r="CA861" s="12"/>
      <c r="CB861" s="12"/>
      <c r="CC861" s="12"/>
      <c r="CD861" s="12"/>
      <c r="CE861" s="12"/>
    </row>
    <row r="862" spans="1:83" ht="14.2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  <c r="AO862" s="12"/>
      <c r="AP862" s="12"/>
      <c r="AQ862" s="12"/>
      <c r="AR862" s="12"/>
      <c r="AS862" s="12"/>
      <c r="AT862" s="12"/>
      <c r="AU862" s="12"/>
      <c r="AV862" s="12"/>
      <c r="AW862" s="12"/>
      <c r="AX862" s="12"/>
      <c r="AY862" s="12"/>
      <c r="AZ862" s="12"/>
      <c r="BA862" s="12"/>
      <c r="BB862" s="12"/>
      <c r="BC862" s="12"/>
      <c r="BD862" s="12"/>
      <c r="BE862" s="12"/>
      <c r="BF862" s="12"/>
      <c r="BG862" s="12"/>
      <c r="BH862" s="12"/>
      <c r="BI862" s="12"/>
      <c r="BJ862" s="12"/>
      <c r="BK862" s="12"/>
      <c r="BL862" s="12"/>
      <c r="BM862" s="12"/>
      <c r="BN862" s="12"/>
      <c r="BO862" s="12"/>
      <c r="BP862" s="12"/>
      <c r="BQ862" s="12"/>
      <c r="BR862" s="12"/>
      <c r="BS862" s="12"/>
      <c r="BT862" s="12"/>
      <c r="BU862" s="12"/>
      <c r="BV862" s="12"/>
      <c r="BW862" s="12"/>
      <c r="BX862" s="12"/>
      <c r="BY862" s="12"/>
      <c r="BZ862" s="12"/>
      <c r="CA862" s="12"/>
      <c r="CB862" s="12"/>
      <c r="CC862" s="12"/>
      <c r="CD862" s="12"/>
      <c r="CE862" s="12"/>
    </row>
    <row r="863" spans="1:83" ht="14.2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  <c r="AO863" s="12"/>
      <c r="AP863" s="12"/>
      <c r="AQ863" s="12"/>
      <c r="AR863" s="12"/>
      <c r="AS863" s="12"/>
      <c r="AT863" s="12"/>
      <c r="AU863" s="12"/>
      <c r="AV863" s="12"/>
      <c r="AW863" s="12"/>
      <c r="AX863" s="12"/>
      <c r="AY863" s="12"/>
      <c r="AZ863" s="12"/>
      <c r="BA863" s="12"/>
      <c r="BB863" s="12"/>
      <c r="BC863" s="12"/>
      <c r="BD863" s="12"/>
      <c r="BE863" s="12"/>
      <c r="BF863" s="12"/>
      <c r="BG863" s="12"/>
      <c r="BH863" s="12"/>
      <c r="BI863" s="12"/>
      <c r="BJ863" s="12"/>
      <c r="BK863" s="12"/>
      <c r="BL863" s="12"/>
      <c r="BM863" s="12"/>
      <c r="BN863" s="12"/>
      <c r="BO863" s="12"/>
      <c r="BP863" s="12"/>
      <c r="BQ863" s="12"/>
      <c r="BR863" s="12"/>
      <c r="BS863" s="12"/>
      <c r="BT863" s="12"/>
      <c r="BU863" s="12"/>
      <c r="BV863" s="12"/>
      <c r="BW863" s="12"/>
      <c r="BX863" s="12"/>
      <c r="BY863" s="12"/>
      <c r="BZ863" s="12"/>
      <c r="CA863" s="12"/>
      <c r="CB863" s="12"/>
      <c r="CC863" s="12"/>
      <c r="CD863" s="12"/>
      <c r="CE863" s="12"/>
    </row>
    <row r="864" spans="1:83" ht="14.2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  <c r="AQ864" s="12"/>
      <c r="AR864" s="12"/>
      <c r="AS864" s="12"/>
      <c r="AT864" s="12"/>
      <c r="AU864" s="12"/>
      <c r="AV864" s="12"/>
      <c r="AW864" s="12"/>
      <c r="AX864" s="12"/>
      <c r="AY864" s="12"/>
      <c r="AZ864" s="12"/>
      <c r="BA864" s="12"/>
      <c r="BB864" s="12"/>
      <c r="BC864" s="12"/>
      <c r="BD864" s="12"/>
      <c r="BE864" s="12"/>
      <c r="BF864" s="12"/>
      <c r="BG864" s="12"/>
      <c r="BH864" s="12"/>
      <c r="BI864" s="12"/>
      <c r="BJ864" s="12"/>
      <c r="BK864" s="12"/>
      <c r="BL864" s="12"/>
      <c r="BM864" s="12"/>
      <c r="BN864" s="12"/>
      <c r="BO864" s="12"/>
      <c r="BP864" s="12"/>
      <c r="BQ864" s="12"/>
      <c r="BR864" s="12"/>
      <c r="BS864" s="12"/>
      <c r="BT864" s="12"/>
      <c r="BU864" s="12"/>
      <c r="BV864" s="12"/>
      <c r="BW864" s="12"/>
      <c r="BX864" s="12"/>
      <c r="BY864" s="12"/>
      <c r="BZ864" s="12"/>
      <c r="CA864" s="12"/>
      <c r="CB864" s="12"/>
      <c r="CC864" s="12"/>
      <c r="CD864" s="12"/>
      <c r="CE864" s="12"/>
    </row>
    <row r="865" spans="1:83" ht="14.2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  <c r="AQ865" s="12"/>
      <c r="AR865" s="12"/>
      <c r="AS865" s="12"/>
      <c r="AT865" s="12"/>
      <c r="AU865" s="12"/>
      <c r="AV865" s="12"/>
      <c r="AW865" s="12"/>
      <c r="AX865" s="12"/>
      <c r="AY865" s="12"/>
      <c r="AZ865" s="12"/>
      <c r="BA865" s="12"/>
      <c r="BB865" s="12"/>
      <c r="BC865" s="12"/>
      <c r="BD865" s="12"/>
      <c r="BE865" s="12"/>
      <c r="BF865" s="12"/>
      <c r="BG865" s="12"/>
      <c r="BH865" s="12"/>
      <c r="BI865" s="12"/>
      <c r="BJ865" s="12"/>
      <c r="BK865" s="12"/>
      <c r="BL865" s="12"/>
      <c r="BM865" s="12"/>
      <c r="BN865" s="12"/>
      <c r="BO865" s="12"/>
      <c r="BP865" s="12"/>
      <c r="BQ865" s="12"/>
      <c r="BR865" s="12"/>
      <c r="BS865" s="12"/>
      <c r="BT865" s="12"/>
      <c r="BU865" s="12"/>
      <c r="BV865" s="12"/>
      <c r="BW865" s="12"/>
      <c r="BX865" s="12"/>
      <c r="BY865" s="12"/>
      <c r="BZ865" s="12"/>
      <c r="CA865" s="12"/>
      <c r="CB865" s="12"/>
      <c r="CC865" s="12"/>
      <c r="CD865" s="12"/>
      <c r="CE865" s="12"/>
    </row>
    <row r="866" spans="1:83" ht="14.2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  <c r="AO866" s="12"/>
      <c r="AP866" s="12"/>
      <c r="AQ866" s="12"/>
      <c r="AR866" s="12"/>
      <c r="AS866" s="12"/>
      <c r="AT866" s="12"/>
      <c r="AU866" s="12"/>
      <c r="AV866" s="12"/>
      <c r="AW866" s="12"/>
      <c r="AX866" s="12"/>
      <c r="AY866" s="12"/>
      <c r="AZ866" s="12"/>
      <c r="BA866" s="12"/>
      <c r="BB866" s="12"/>
      <c r="BC866" s="12"/>
      <c r="BD866" s="12"/>
      <c r="BE866" s="12"/>
      <c r="BF866" s="12"/>
      <c r="BG866" s="12"/>
      <c r="BH866" s="12"/>
      <c r="BI866" s="12"/>
      <c r="BJ866" s="12"/>
      <c r="BK866" s="12"/>
      <c r="BL866" s="12"/>
      <c r="BM866" s="12"/>
      <c r="BN866" s="12"/>
      <c r="BO866" s="12"/>
      <c r="BP866" s="12"/>
      <c r="BQ866" s="12"/>
      <c r="BR866" s="12"/>
      <c r="BS866" s="12"/>
      <c r="BT866" s="12"/>
      <c r="BU866" s="12"/>
      <c r="BV866" s="12"/>
      <c r="BW866" s="12"/>
      <c r="BX866" s="12"/>
      <c r="BY866" s="12"/>
      <c r="BZ866" s="12"/>
      <c r="CA866" s="12"/>
      <c r="CB866" s="12"/>
      <c r="CC866" s="12"/>
      <c r="CD866" s="12"/>
      <c r="CE866" s="12"/>
    </row>
    <row r="867" spans="1:83" ht="14.2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  <c r="AO867" s="12"/>
      <c r="AP867" s="12"/>
      <c r="AQ867" s="12"/>
      <c r="AR867" s="12"/>
      <c r="AS867" s="12"/>
      <c r="AT867" s="12"/>
      <c r="AU867" s="12"/>
      <c r="AV867" s="12"/>
      <c r="AW867" s="12"/>
      <c r="AX867" s="12"/>
      <c r="AY867" s="12"/>
      <c r="AZ867" s="12"/>
      <c r="BA867" s="12"/>
      <c r="BB867" s="12"/>
      <c r="BC867" s="12"/>
      <c r="BD867" s="12"/>
      <c r="BE867" s="12"/>
      <c r="BF867" s="12"/>
      <c r="BG867" s="12"/>
      <c r="BH867" s="12"/>
      <c r="BI867" s="12"/>
      <c r="BJ867" s="12"/>
      <c r="BK867" s="12"/>
      <c r="BL867" s="12"/>
      <c r="BM867" s="12"/>
      <c r="BN867" s="12"/>
      <c r="BO867" s="12"/>
      <c r="BP867" s="12"/>
      <c r="BQ867" s="12"/>
      <c r="BR867" s="12"/>
      <c r="BS867" s="12"/>
      <c r="BT867" s="12"/>
      <c r="BU867" s="12"/>
      <c r="BV867" s="12"/>
      <c r="BW867" s="12"/>
      <c r="BX867" s="12"/>
      <c r="BY867" s="12"/>
      <c r="BZ867" s="12"/>
      <c r="CA867" s="12"/>
      <c r="CB867" s="12"/>
      <c r="CC867" s="12"/>
      <c r="CD867" s="12"/>
      <c r="CE867" s="12"/>
    </row>
    <row r="868" spans="1:83" ht="14.2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  <c r="AO868" s="12"/>
      <c r="AP868" s="12"/>
      <c r="AQ868" s="12"/>
      <c r="AR868" s="12"/>
      <c r="AS868" s="12"/>
      <c r="AT868" s="12"/>
      <c r="AU868" s="12"/>
      <c r="AV868" s="12"/>
      <c r="AW868" s="12"/>
      <c r="AX868" s="12"/>
      <c r="AY868" s="12"/>
      <c r="AZ868" s="12"/>
      <c r="BA868" s="12"/>
      <c r="BB868" s="12"/>
      <c r="BC868" s="12"/>
      <c r="BD868" s="12"/>
      <c r="BE868" s="12"/>
      <c r="BF868" s="12"/>
      <c r="BG868" s="12"/>
      <c r="BH868" s="12"/>
      <c r="BI868" s="12"/>
      <c r="BJ868" s="12"/>
      <c r="BK868" s="12"/>
      <c r="BL868" s="12"/>
      <c r="BM868" s="12"/>
      <c r="BN868" s="12"/>
      <c r="BO868" s="12"/>
      <c r="BP868" s="12"/>
      <c r="BQ868" s="12"/>
      <c r="BR868" s="12"/>
      <c r="BS868" s="12"/>
      <c r="BT868" s="12"/>
      <c r="BU868" s="12"/>
      <c r="BV868" s="12"/>
      <c r="BW868" s="12"/>
      <c r="BX868" s="12"/>
      <c r="BY868" s="12"/>
      <c r="BZ868" s="12"/>
      <c r="CA868" s="12"/>
      <c r="CB868" s="12"/>
      <c r="CC868" s="12"/>
      <c r="CD868" s="12"/>
      <c r="CE868" s="12"/>
    </row>
    <row r="869" spans="1:83" ht="14.2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  <c r="AO869" s="12"/>
      <c r="AP869" s="12"/>
      <c r="AQ869" s="12"/>
      <c r="AR869" s="12"/>
      <c r="AS869" s="12"/>
      <c r="AT869" s="12"/>
      <c r="AU869" s="12"/>
      <c r="AV869" s="12"/>
      <c r="AW869" s="12"/>
      <c r="AX869" s="12"/>
      <c r="AY869" s="12"/>
      <c r="AZ869" s="12"/>
      <c r="BA869" s="12"/>
      <c r="BB869" s="12"/>
      <c r="BC869" s="12"/>
      <c r="BD869" s="12"/>
      <c r="BE869" s="12"/>
      <c r="BF869" s="12"/>
      <c r="BG869" s="12"/>
      <c r="BH869" s="12"/>
      <c r="BI869" s="12"/>
      <c r="BJ869" s="12"/>
      <c r="BK869" s="12"/>
      <c r="BL869" s="12"/>
      <c r="BM869" s="12"/>
      <c r="BN869" s="12"/>
      <c r="BO869" s="12"/>
      <c r="BP869" s="12"/>
      <c r="BQ869" s="12"/>
      <c r="BR869" s="12"/>
      <c r="BS869" s="12"/>
      <c r="BT869" s="12"/>
      <c r="BU869" s="12"/>
      <c r="BV869" s="12"/>
      <c r="BW869" s="12"/>
      <c r="BX869" s="12"/>
      <c r="BY869" s="12"/>
      <c r="BZ869" s="12"/>
      <c r="CA869" s="12"/>
      <c r="CB869" s="12"/>
      <c r="CC869" s="12"/>
      <c r="CD869" s="12"/>
      <c r="CE869" s="12"/>
    </row>
    <row r="870" spans="1:83" ht="14.2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  <c r="AO870" s="12"/>
      <c r="AP870" s="12"/>
      <c r="AQ870" s="12"/>
      <c r="AR870" s="12"/>
      <c r="AS870" s="12"/>
      <c r="AT870" s="12"/>
      <c r="AU870" s="12"/>
      <c r="AV870" s="12"/>
      <c r="AW870" s="12"/>
      <c r="AX870" s="12"/>
      <c r="AY870" s="12"/>
      <c r="AZ870" s="12"/>
      <c r="BA870" s="12"/>
      <c r="BB870" s="12"/>
      <c r="BC870" s="12"/>
      <c r="BD870" s="12"/>
      <c r="BE870" s="12"/>
      <c r="BF870" s="12"/>
      <c r="BG870" s="12"/>
      <c r="BH870" s="12"/>
      <c r="BI870" s="12"/>
      <c r="BJ870" s="12"/>
      <c r="BK870" s="12"/>
      <c r="BL870" s="12"/>
      <c r="BM870" s="12"/>
      <c r="BN870" s="12"/>
      <c r="BO870" s="12"/>
      <c r="BP870" s="12"/>
      <c r="BQ870" s="12"/>
      <c r="BR870" s="12"/>
      <c r="BS870" s="12"/>
      <c r="BT870" s="12"/>
      <c r="BU870" s="12"/>
      <c r="BV870" s="12"/>
      <c r="BW870" s="12"/>
      <c r="BX870" s="12"/>
      <c r="BY870" s="12"/>
      <c r="BZ870" s="12"/>
      <c r="CA870" s="12"/>
      <c r="CB870" s="12"/>
      <c r="CC870" s="12"/>
      <c r="CD870" s="12"/>
      <c r="CE870" s="12"/>
    </row>
    <row r="871" spans="1:83" ht="14.2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  <c r="AO871" s="12"/>
      <c r="AP871" s="12"/>
      <c r="AQ871" s="12"/>
      <c r="AR871" s="12"/>
      <c r="AS871" s="12"/>
      <c r="AT871" s="12"/>
      <c r="AU871" s="12"/>
      <c r="AV871" s="12"/>
      <c r="AW871" s="12"/>
      <c r="AX871" s="12"/>
      <c r="AY871" s="12"/>
      <c r="AZ871" s="12"/>
      <c r="BA871" s="12"/>
      <c r="BB871" s="12"/>
      <c r="BC871" s="12"/>
      <c r="BD871" s="12"/>
      <c r="BE871" s="12"/>
      <c r="BF871" s="12"/>
      <c r="BG871" s="12"/>
      <c r="BH871" s="12"/>
      <c r="BI871" s="12"/>
      <c r="BJ871" s="12"/>
      <c r="BK871" s="12"/>
      <c r="BL871" s="12"/>
      <c r="BM871" s="12"/>
      <c r="BN871" s="12"/>
      <c r="BO871" s="12"/>
      <c r="BP871" s="12"/>
      <c r="BQ871" s="12"/>
      <c r="BR871" s="12"/>
      <c r="BS871" s="12"/>
      <c r="BT871" s="12"/>
      <c r="BU871" s="12"/>
      <c r="BV871" s="12"/>
      <c r="BW871" s="12"/>
      <c r="BX871" s="12"/>
      <c r="BY871" s="12"/>
      <c r="BZ871" s="12"/>
      <c r="CA871" s="12"/>
      <c r="CB871" s="12"/>
      <c r="CC871" s="12"/>
      <c r="CD871" s="12"/>
      <c r="CE871" s="12"/>
    </row>
    <row r="872" spans="1:83" ht="14.2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  <c r="AO872" s="12"/>
      <c r="AP872" s="12"/>
      <c r="AQ872" s="12"/>
      <c r="AR872" s="12"/>
      <c r="AS872" s="12"/>
      <c r="AT872" s="12"/>
      <c r="AU872" s="12"/>
      <c r="AV872" s="12"/>
      <c r="AW872" s="12"/>
      <c r="AX872" s="12"/>
      <c r="AY872" s="12"/>
      <c r="AZ872" s="12"/>
      <c r="BA872" s="12"/>
      <c r="BB872" s="12"/>
      <c r="BC872" s="12"/>
      <c r="BD872" s="12"/>
      <c r="BE872" s="12"/>
      <c r="BF872" s="12"/>
      <c r="BG872" s="12"/>
      <c r="BH872" s="12"/>
      <c r="BI872" s="12"/>
      <c r="BJ872" s="12"/>
      <c r="BK872" s="12"/>
      <c r="BL872" s="12"/>
      <c r="BM872" s="12"/>
      <c r="BN872" s="12"/>
      <c r="BO872" s="12"/>
      <c r="BP872" s="12"/>
      <c r="BQ872" s="12"/>
      <c r="BR872" s="12"/>
      <c r="BS872" s="12"/>
      <c r="BT872" s="12"/>
      <c r="BU872" s="12"/>
      <c r="BV872" s="12"/>
      <c r="BW872" s="12"/>
      <c r="BX872" s="12"/>
      <c r="BY872" s="12"/>
      <c r="BZ872" s="12"/>
      <c r="CA872" s="12"/>
      <c r="CB872" s="12"/>
      <c r="CC872" s="12"/>
      <c r="CD872" s="12"/>
      <c r="CE872" s="12"/>
    </row>
    <row r="873" spans="1:83" ht="14.2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  <c r="AO873" s="12"/>
      <c r="AP873" s="12"/>
      <c r="AQ873" s="12"/>
      <c r="AR873" s="12"/>
      <c r="AS873" s="12"/>
      <c r="AT873" s="12"/>
      <c r="AU873" s="12"/>
      <c r="AV873" s="12"/>
      <c r="AW873" s="12"/>
      <c r="AX873" s="12"/>
      <c r="AY873" s="12"/>
      <c r="AZ873" s="12"/>
      <c r="BA873" s="12"/>
      <c r="BB873" s="12"/>
      <c r="BC873" s="12"/>
      <c r="BD873" s="12"/>
      <c r="BE873" s="12"/>
      <c r="BF873" s="12"/>
      <c r="BG873" s="12"/>
      <c r="BH873" s="12"/>
      <c r="BI873" s="12"/>
      <c r="BJ873" s="12"/>
      <c r="BK873" s="12"/>
      <c r="BL873" s="12"/>
      <c r="BM873" s="12"/>
      <c r="BN873" s="12"/>
      <c r="BO873" s="12"/>
      <c r="BP873" s="12"/>
      <c r="BQ873" s="12"/>
      <c r="BR873" s="12"/>
      <c r="BS873" s="12"/>
      <c r="BT873" s="12"/>
      <c r="BU873" s="12"/>
      <c r="BV873" s="12"/>
      <c r="BW873" s="12"/>
      <c r="BX873" s="12"/>
      <c r="BY873" s="12"/>
      <c r="BZ873" s="12"/>
      <c r="CA873" s="12"/>
      <c r="CB873" s="12"/>
      <c r="CC873" s="12"/>
      <c r="CD873" s="12"/>
      <c r="CE873" s="12"/>
    </row>
    <row r="874" spans="1:83" ht="14.2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  <c r="AO874" s="12"/>
      <c r="AP874" s="12"/>
      <c r="AQ874" s="12"/>
      <c r="AR874" s="12"/>
      <c r="AS874" s="12"/>
      <c r="AT874" s="12"/>
      <c r="AU874" s="12"/>
      <c r="AV874" s="12"/>
      <c r="AW874" s="12"/>
      <c r="AX874" s="12"/>
      <c r="AY874" s="12"/>
      <c r="AZ874" s="12"/>
      <c r="BA874" s="12"/>
      <c r="BB874" s="12"/>
      <c r="BC874" s="12"/>
      <c r="BD874" s="12"/>
      <c r="BE874" s="12"/>
      <c r="BF874" s="12"/>
      <c r="BG874" s="12"/>
      <c r="BH874" s="12"/>
      <c r="BI874" s="12"/>
      <c r="BJ874" s="12"/>
      <c r="BK874" s="12"/>
      <c r="BL874" s="12"/>
      <c r="BM874" s="12"/>
      <c r="BN874" s="12"/>
      <c r="BO874" s="12"/>
      <c r="BP874" s="12"/>
      <c r="BQ874" s="12"/>
      <c r="BR874" s="12"/>
      <c r="BS874" s="12"/>
      <c r="BT874" s="12"/>
      <c r="BU874" s="12"/>
      <c r="BV874" s="12"/>
      <c r="BW874" s="12"/>
      <c r="BX874" s="12"/>
      <c r="BY874" s="12"/>
      <c r="BZ874" s="12"/>
      <c r="CA874" s="12"/>
      <c r="CB874" s="12"/>
      <c r="CC874" s="12"/>
      <c r="CD874" s="12"/>
      <c r="CE874" s="12"/>
    </row>
    <row r="875" spans="1:83" ht="14.2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  <c r="AO875" s="12"/>
      <c r="AP875" s="12"/>
      <c r="AQ875" s="12"/>
      <c r="AR875" s="12"/>
      <c r="AS875" s="12"/>
      <c r="AT875" s="12"/>
      <c r="AU875" s="12"/>
      <c r="AV875" s="12"/>
      <c r="AW875" s="12"/>
      <c r="AX875" s="12"/>
      <c r="AY875" s="12"/>
      <c r="AZ875" s="12"/>
      <c r="BA875" s="12"/>
      <c r="BB875" s="12"/>
      <c r="BC875" s="12"/>
      <c r="BD875" s="12"/>
      <c r="BE875" s="12"/>
      <c r="BF875" s="12"/>
      <c r="BG875" s="12"/>
      <c r="BH875" s="12"/>
      <c r="BI875" s="12"/>
      <c r="BJ875" s="12"/>
      <c r="BK875" s="12"/>
      <c r="BL875" s="12"/>
      <c r="BM875" s="12"/>
      <c r="BN875" s="12"/>
      <c r="BO875" s="12"/>
      <c r="BP875" s="12"/>
      <c r="BQ875" s="12"/>
      <c r="BR875" s="12"/>
      <c r="BS875" s="12"/>
      <c r="BT875" s="12"/>
      <c r="BU875" s="12"/>
      <c r="BV875" s="12"/>
      <c r="BW875" s="12"/>
      <c r="BX875" s="12"/>
      <c r="BY875" s="12"/>
      <c r="BZ875" s="12"/>
      <c r="CA875" s="12"/>
      <c r="CB875" s="12"/>
      <c r="CC875" s="12"/>
      <c r="CD875" s="12"/>
      <c r="CE875" s="12"/>
    </row>
    <row r="876" spans="1:83" ht="14.2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  <c r="AO876" s="12"/>
      <c r="AP876" s="12"/>
      <c r="AQ876" s="12"/>
      <c r="AR876" s="12"/>
      <c r="AS876" s="12"/>
      <c r="AT876" s="12"/>
      <c r="AU876" s="12"/>
      <c r="AV876" s="12"/>
      <c r="AW876" s="12"/>
      <c r="AX876" s="12"/>
      <c r="AY876" s="12"/>
      <c r="AZ876" s="12"/>
      <c r="BA876" s="12"/>
      <c r="BB876" s="12"/>
      <c r="BC876" s="12"/>
      <c r="BD876" s="12"/>
      <c r="BE876" s="12"/>
      <c r="BF876" s="12"/>
      <c r="BG876" s="12"/>
      <c r="BH876" s="12"/>
      <c r="BI876" s="12"/>
      <c r="BJ876" s="12"/>
      <c r="BK876" s="12"/>
      <c r="BL876" s="12"/>
      <c r="BM876" s="12"/>
      <c r="BN876" s="12"/>
      <c r="BO876" s="12"/>
      <c r="BP876" s="12"/>
      <c r="BQ876" s="12"/>
      <c r="BR876" s="12"/>
      <c r="BS876" s="12"/>
      <c r="BT876" s="12"/>
      <c r="BU876" s="12"/>
      <c r="BV876" s="12"/>
      <c r="BW876" s="12"/>
      <c r="BX876" s="12"/>
      <c r="BY876" s="12"/>
      <c r="BZ876" s="12"/>
      <c r="CA876" s="12"/>
      <c r="CB876" s="12"/>
      <c r="CC876" s="12"/>
      <c r="CD876" s="12"/>
      <c r="CE876" s="12"/>
    </row>
    <row r="877" spans="1:83" ht="14.2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  <c r="AO877" s="12"/>
      <c r="AP877" s="12"/>
      <c r="AQ877" s="12"/>
      <c r="AR877" s="12"/>
      <c r="AS877" s="12"/>
      <c r="AT877" s="12"/>
      <c r="AU877" s="12"/>
      <c r="AV877" s="12"/>
      <c r="AW877" s="12"/>
      <c r="AX877" s="12"/>
      <c r="AY877" s="12"/>
      <c r="AZ877" s="12"/>
      <c r="BA877" s="12"/>
      <c r="BB877" s="12"/>
      <c r="BC877" s="12"/>
      <c r="BD877" s="12"/>
      <c r="BE877" s="12"/>
      <c r="BF877" s="12"/>
      <c r="BG877" s="12"/>
      <c r="BH877" s="12"/>
      <c r="BI877" s="12"/>
      <c r="BJ877" s="12"/>
      <c r="BK877" s="12"/>
      <c r="BL877" s="12"/>
      <c r="BM877" s="12"/>
      <c r="BN877" s="12"/>
      <c r="BO877" s="12"/>
      <c r="BP877" s="12"/>
      <c r="BQ877" s="12"/>
      <c r="BR877" s="12"/>
      <c r="BS877" s="12"/>
      <c r="BT877" s="12"/>
      <c r="BU877" s="12"/>
      <c r="BV877" s="12"/>
      <c r="BW877" s="12"/>
      <c r="BX877" s="12"/>
      <c r="BY877" s="12"/>
      <c r="BZ877" s="12"/>
      <c r="CA877" s="12"/>
      <c r="CB877" s="12"/>
      <c r="CC877" s="12"/>
      <c r="CD877" s="12"/>
      <c r="CE877" s="12"/>
    </row>
    <row r="878" spans="1:83" ht="14.2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  <c r="AO878" s="12"/>
      <c r="AP878" s="12"/>
      <c r="AQ878" s="12"/>
      <c r="AR878" s="12"/>
      <c r="AS878" s="12"/>
      <c r="AT878" s="12"/>
      <c r="AU878" s="12"/>
      <c r="AV878" s="12"/>
      <c r="AW878" s="12"/>
      <c r="AX878" s="12"/>
      <c r="AY878" s="12"/>
      <c r="AZ878" s="12"/>
      <c r="BA878" s="12"/>
      <c r="BB878" s="12"/>
      <c r="BC878" s="12"/>
      <c r="BD878" s="12"/>
      <c r="BE878" s="12"/>
      <c r="BF878" s="12"/>
      <c r="BG878" s="12"/>
      <c r="BH878" s="12"/>
      <c r="BI878" s="12"/>
      <c r="BJ878" s="12"/>
      <c r="BK878" s="12"/>
      <c r="BL878" s="12"/>
      <c r="BM878" s="12"/>
      <c r="BN878" s="12"/>
      <c r="BO878" s="12"/>
      <c r="BP878" s="12"/>
      <c r="BQ878" s="12"/>
      <c r="BR878" s="12"/>
      <c r="BS878" s="12"/>
      <c r="BT878" s="12"/>
      <c r="BU878" s="12"/>
      <c r="BV878" s="12"/>
      <c r="BW878" s="12"/>
      <c r="BX878" s="12"/>
      <c r="BY878" s="12"/>
      <c r="BZ878" s="12"/>
      <c r="CA878" s="12"/>
      <c r="CB878" s="12"/>
      <c r="CC878" s="12"/>
      <c r="CD878" s="12"/>
      <c r="CE878" s="12"/>
    </row>
    <row r="879" spans="1:83" ht="14.2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  <c r="AO879" s="12"/>
      <c r="AP879" s="12"/>
      <c r="AQ879" s="12"/>
      <c r="AR879" s="12"/>
      <c r="AS879" s="12"/>
      <c r="AT879" s="12"/>
      <c r="AU879" s="12"/>
      <c r="AV879" s="12"/>
      <c r="AW879" s="12"/>
      <c r="AX879" s="12"/>
      <c r="AY879" s="12"/>
      <c r="AZ879" s="12"/>
      <c r="BA879" s="12"/>
      <c r="BB879" s="12"/>
      <c r="BC879" s="12"/>
      <c r="BD879" s="12"/>
      <c r="BE879" s="12"/>
      <c r="BF879" s="12"/>
      <c r="BG879" s="12"/>
      <c r="BH879" s="12"/>
      <c r="BI879" s="12"/>
      <c r="BJ879" s="12"/>
      <c r="BK879" s="12"/>
      <c r="BL879" s="12"/>
      <c r="BM879" s="12"/>
      <c r="BN879" s="12"/>
      <c r="BO879" s="12"/>
      <c r="BP879" s="12"/>
      <c r="BQ879" s="12"/>
      <c r="BR879" s="12"/>
      <c r="BS879" s="12"/>
      <c r="BT879" s="12"/>
      <c r="BU879" s="12"/>
      <c r="BV879" s="12"/>
      <c r="BW879" s="12"/>
      <c r="BX879" s="12"/>
      <c r="BY879" s="12"/>
      <c r="BZ879" s="12"/>
      <c r="CA879" s="12"/>
      <c r="CB879" s="12"/>
      <c r="CC879" s="12"/>
      <c r="CD879" s="12"/>
      <c r="CE879" s="12"/>
    </row>
    <row r="880" spans="1:83" ht="14.2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  <c r="AO880" s="12"/>
      <c r="AP880" s="12"/>
      <c r="AQ880" s="12"/>
      <c r="AR880" s="12"/>
      <c r="AS880" s="12"/>
      <c r="AT880" s="12"/>
      <c r="AU880" s="12"/>
      <c r="AV880" s="12"/>
      <c r="AW880" s="12"/>
      <c r="AX880" s="12"/>
      <c r="AY880" s="12"/>
      <c r="AZ880" s="12"/>
      <c r="BA880" s="12"/>
      <c r="BB880" s="12"/>
      <c r="BC880" s="12"/>
      <c r="BD880" s="12"/>
      <c r="BE880" s="12"/>
      <c r="BF880" s="12"/>
      <c r="BG880" s="12"/>
      <c r="BH880" s="12"/>
      <c r="BI880" s="12"/>
      <c r="BJ880" s="12"/>
      <c r="BK880" s="12"/>
      <c r="BL880" s="12"/>
      <c r="BM880" s="12"/>
      <c r="BN880" s="12"/>
      <c r="BO880" s="12"/>
      <c r="BP880" s="12"/>
      <c r="BQ880" s="12"/>
      <c r="BR880" s="12"/>
      <c r="BS880" s="12"/>
      <c r="BT880" s="12"/>
      <c r="BU880" s="12"/>
      <c r="BV880" s="12"/>
      <c r="BW880" s="12"/>
      <c r="BX880" s="12"/>
      <c r="BY880" s="12"/>
      <c r="BZ880" s="12"/>
      <c r="CA880" s="12"/>
      <c r="CB880" s="12"/>
      <c r="CC880" s="12"/>
      <c r="CD880" s="12"/>
      <c r="CE880" s="12"/>
    </row>
    <row r="881" spans="1:83" ht="14.2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  <c r="AO881" s="12"/>
      <c r="AP881" s="12"/>
      <c r="AQ881" s="12"/>
      <c r="AR881" s="12"/>
      <c r="AS881" s="12"/>
      <c r="AT881" s="12"/>
      <c r="AU881" s="12"/>
      <c r="AV881" s="12"/>
      <c r="AW881" s="12"/>
      <c r="AX881" s="12"/>
      <c r="AY881" s="12"/>
      <c r="AZ881" s="12"/>
      <c r="BA881" s="12"/>
      <c r="BB881" s="12"/>
      <c r="BC881" s="12"/>
      <c r="BD881" s="12"/>
      <c r="BE881" s="12"/>
      <c r="BF881" s="12"/>
      <c r="BG881" s="12"/>
      <c r="BH881" s="12"/>
      <c r="BI881" s="12"/>
      <c r="BJ881" s="12"/>
      <c r="BK881" s="12"/>
      <c r="BL881" s="12"/>
      <c r="BM881" s="12"/>
      <c r="BN881" s="12"/>
      <c r="BO881" s="12"/>
      <c r="BP881" s="12"/>
      <c r="BQ881" s="12"/>
      <c r="BR881" s="12"/>
      <c r="BS881" s="12"/>
      <c r="BT881" s="12"/>
      <c r="BU881" s="12"/>
      <c r="BV881" s="12"/>
      <c r="BW881" s="12"/>
      <c r="BX881" s="12"/>
      <c r="BY881" s="12"/>
      <c r="BZ881" s="12"/>
      <c r="CA881" s="12"/>
      <c r="CB881" s="12"/>
      <c r="CC881" s="12"/>
      <c r="CD881" s="12"/>
      <c r="CE881" s="12"/>
    </row>
    <row r="882" spans="1:83" ht="14.2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  <c r="AO882" s="12"/>
      <c r="AP882" s="12"/>
      <c r="AQ882" s="12"/>
      <c r="AR882" s="12"/>
      <c r="AS882" s="12"/>
      <c r="AT882" s="12"/>
      <c r="AU882" s="12"/>
      <c r="AV882" s="12"/>
      <c r="AW882" s="12"/>
      <c r="AX882" s="12"/>
      <c r="AY882" s="12"/>
      <c r="AZ882" s="12"/>
      <c r="BA882" s="12"/>
      <c r="BB882" s="12"/>
      <c r="BC882" s="12"/>
      <c r="BD882" s="12"/>
      <c r="BE882" s="12"/>
      <c r="BF882" s="12"/>
      <c r="BG882" s="12"/>
      <c r="BH882" s="12"/>
      <c r="BI882" s="12"/>
      <c r="BJ882" s="12"/>
      <c r="BK882" s="12"/>
      <c r="BL882" s="12"/>
      <c r="BM882" s="12"/>
      <c r="BN882" s="12"/>
      <c r="BO882" s="12"/>
      <c r="BP882" s="12"/>
      <c r="BQ882" s="12"/>
      <c r="BR882" s="12"/>
      <c r="BS882" s="12"/>
      <c r="BT882" s="12"/>
      <c r="BU882" s="12"/>
      <c r="BV882" s="12"/>
      <c r="BW882" s="12"/>
      <c r="BX882" s="12"/>
      <c r="BY882" s="12"/>
      <c r="BZ882" s="12"/>
      <c r="CA882" s="12"/>
      <c r="CB882" s="12"/>
      <c r="CC882" s="12"/>
      <c r="CD882" s="12"/>
      <c r="CE882" s="12"/>
    </row>
    <row r="883" spans="1:83" ht="14.2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  <c r="AO883" s="12"/>
      <c r="AP883" s="12"/>
      <c r="AQ883" s="12"/>
      <c r="AR883" s="12"/>
      <c r="AS883" s="12"/>
      <c r="AT883" s="12"/>
      <c r="AU883" s="12"/>
      <c r="AV883" s="12"/>
      <c r="AW883" s="12"/>
      <c r="AX883" s="12"/>
      <c r="AY883" s="12"/>
      <c r="AZ883" s="12"/>
      <c r="BA883" s="12"/>
      <c r="BB883" s="12"/>
      <c r="BC883" s="12"/>
      <c r="BD883" s="12"/>
      <c r="BE883" s="12"/>
      <c r="BF883" s="12"/>
      <c r="BG883" s="12"/>
      <c r="BH883" s="12"/>
      <c r="BI883" s="12"/>
      <c r="BJ883" s="12"/>
      <c r="BK883" s="12"/>
      <c r="BL883" s="12"/>
      <c r="BM883" s="12"/>
      <c r="BN883" s="12"/>
      <c r="BO883" s="12"/>
      <c r="BP883" s="12"/>
      <c r="BQ883" s="12"/>
      <c r="BR883" s="12"/>
      <c r="BS883" s="12"/>
      <c r="BT883" s="12"/>
      <c r="BU883" s="12"/>
      <c r="BV883" s="12"/>
      <c r="BW883" s="12"/>
      <c r="BX883" s="12"/>
      <c r="BY883" s="12"/>
      <c r="BZ883" s="12"/>
      <c r="CA883" s="12"/>
      <c r="CB883" s="12"/>
      <c r="CC883" s="12"/>
      <c r="CD883" s="12"/>
      <c r="CE883" s="12"/>
    </row>
    <row r="884" spans="1:83" ht="14.2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  <c r="AO884" s="12"/>
      <c r="AP884" s="12"/>
      <c r="AQ884" s="12"/>
      <c r="AR884" s="12"/>
      <c r="AS884" s="12"/>
      <c r="AT884" s="12"/>
      <c r="AU884" s="12"/>
      <c r="AV884" s="12"/>
      <c r="AW884" s="12"/>
      <c r="AX884" s="12"/>
      <c r="AY884" s="12"/>
      <c r="AZ884" s="12"/>
      <c r="BA884" s="12"/>
      <c r="BB884" s="12"/>
      <c r="BC884" s="12"/>
      <c r="BD884" s="12"/>
      <c r="BE884" s="12"/>
      <c r="BF884" s="12"/>
      <c r="BG884" s="12"/>
      <c r="BH884" s="12"/>
      <c r="BI884" s="12"/>
      <c r="BJ884" s="12"/>
      <c r="BK884" s="12"/>
      <c r="BL884" s="12"/>
      <c r="BM884" s="12"/>
      <c r="BN884" s="12"/>
      <c r="BO884" s="12"/>
      <c r="BP884" s="12"/>
      <c r="BQ884" s="12"/>
      <c r="BR884" s="12"/>
      <c r="BS884" s="12"/>
      <c r="BT884" s="12"/>
      <c r="BU884" s="12"/>
      <c r="BV884" s="12"/>
      <c r="BW884" s="12"/>
      <c r="BX884" s="12"/>
      <c r="BY884" s="12"/>
      <c r="BZ884" s="12"/>
      <c r="CA884" s="12"/>
      <c r="CB884" s="12"/>
      <c r="CC884" s="12"/>
      <c r="CD884" s="12"/>
      <c r="CE884" s="12"/>
    </row>
    <row r="885" spans="1:83" ht="14.2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  <c r="AQ885" s="12"/>
      <c r="AR885" s="12"/>
      <c r="AS885" s="12"/>
      <c r="AT885" s="12"/>
      <c r="AU885" s="12"/>
      <c r="AV885" s="12"/>
      <c r="AW885" s="12"/>
      <c r="AX885" s="12"/>
      <c r="AY885" s="12"/>
      <c r="AZ885" s="12"/>
      <c r="BA885" s="12"/>
      <c r="BB885" s="12"/>
      <c r="BC885" s="12"/>
      <c r="BD885" s="12"/>
      <c r="BE885" s="12"/>
      <c r="BF885" s="12"/>
      <c r="BG885" s="12"/>
      <c r="BH885" s="12"/>
      <c r="BI885" s="12"/>
      <c r="BJ885" s="12"/>
      <c r="BK885" s="12"/>
      <c r="BL885" s="12"/>
      <c r="BM885" s="12"/>
      <c r="BN885" s="12"/>
      <c r="BO885" s="12"/>
      <c r="BP885" s="12"/>
      <c r="BQ885" s="12"/>
      <c r="BR885" s="12"/>
      <c r="BS885" s="12"/>
      <c r="BT885" s="12"/>
      <c r="BU885" s="12"/>
      <c r="BV885" s="12"/>
      <c r="BW885" s="12"/>
      <c r="BX885" s="12"/>
      <c r="BY885" s="12"/>
      <c r="BZ885" s="12"/>
      <c r="CA885" s="12"/>
      <c r="CB885" s="12"/>
      <c r="CC885" s="12"/>
      <c r="CD885" s="12"/>
      <c r="CE885" s="12"/>
    </row>
    <row r="886" spans="1:83" ht="14.2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  <c r="AO886" s="12"/>
      <c r="AP886" s="12"/>
      <c r="AQ886" s="12"/>
      <c r="AR886" s="12"/>
      <c r="AS886" s="12"/>
      <c r="AT886" s="12"/>
      <c r="AU886" s="12"/>
      <c r="AV886" s="12"/>
      <c r="AW886" s="12"/>
      <c r="AX886" s="12"/>
      <c r="AY886" s="12"/>
      <c r="AZ886" s="12"/>
      <c r="BA886" s="12"/>
      <c r="BB886" s="12"/>
      <c r="BC886" s="12"/>
      <c r="BD886" s="12"/>
      <c r="BE886" s="12"/>
      <c r="BF886" s="12"/>
      <c r="BG886" s="12"/>
      <c r="BH886" s="12"/>
      <c r="BI886" s="12"/>
      <c r="BJ886" s="12"/>
      <c r="BK886" s="12"/>
      <c r="BL886" s="12"/>
      <c r="BM886" s="12"/>
      <c r="BN886" s="12"/>
      <c r="BO886" s="12"/>
      <c r="BP886" s="12"/>
      <c r="BQ886" s="12"/>
      <c r="BR886" s="12"/>
      <c r="BS886" s="12"/>
      <c r="BT886" s="12"/>
      <c r="BU886" s="12"/>
      <c r="BV886" s="12"/>
      <c r="BW886" s="12"/>
      <c r="BX886" s="12"/>
      <c r="BY886" s="12"/>
      <c r="BZ886" s="12"/>
      <c r="CA886" s="12"/>
      <c r="CB886" s="12"/>
      <c r="CC886" s="12"/>
      <c r="CD886" s="12"/>
      <c r="CE886" s="12"/>
    </row>
    <row r="887" spans="1:83" ht="14.2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  <c r="AO887" s="12"/>
      <c r="AP887" s="12"/>
      <c r="AQ887" s="12"/>
      <c r="AR887" s="12"/>
      <c r="AS887" s="12"/>
      <c r="AT887" s="12"/>
      <c r="AU887" s="12"/>
      <c r="AV887" s="12"/>
      <c r="AW887" s="12"/>
      <c r="AX887" s="12"/>
      <c r="AY887" s="12"/>
      <c r="AZ887" s="12"/>
      <c r="BA887" s="12"/>
      <c r="BB887" s="12"/>
      <c r="BC887" s="12"/>
      <c r="BD887" s="12"/>
      <c r="BE887" s="12"/>
      <c r="BF887" s="12"/>
      <c r="BG887" s="12"/>
      <c r="BH887" s="12"/>
      <c r="BI887" s="12"/>
      <c r="BJ887" s="12"/>
      <c r="BK887" s="12"/>
      <c r="BL887" s="12"/>
      <c r="BM887" s="12"/>
      <c r="BN887" s="12"/>
      <c r="BO887" s="12"/>
      <c r="BP887" s="12"/>
      <c r="BQ887" s="12"/>
      <c r="BR887" s="12"/>
      <c r="BS887" s="12"/>
      <c r="BT887" s="12"/>
      <c r="BU887" s="12"/>
      <c r="BV887" s="12"/>
      <c r="BW887" s="12"/>
      <c r="BX887" s="12"/>
      <c r="BY887" s="12"/>
      <c r="BZ887" s="12"/>
      <c r="CA887" s="12"/>
      <c r="CB887" s="12"/>
      <c r="CC887" s="12"/>
      <c r="CD887" s="12"/>
      <c r="CE887" s="12"/>
    </row>
    <row r="888" spans="1:83" ht="14.2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  <c r="AO888" s="12"/>
      <c r="AP888" s="12"/>
      <c r="AQ888" s="12"/>
      <c r="AR888" s="12"/>
      <c r="AS888" s="12"/>
      <c r="AT888" s="12"/>
      <c r="AU888" s="12"/>
      <c r="AV888" s="12"/>
      <c r="AW888" s="12"/>
      <c r="AX888" s="12"/>
      <c r="AY888" s="12"/>
      <c r="AZ888" s="12"/>
      <c r="BA888" s="12"/>
      <c r="BB888" s="12"/>
      <c r="BC888" s="12"/>
      <c r="BD888" s="12"/>
      <c r="BE888" s="12"/>
      <c r="BF888" s="12"/>
      <c r="BG888" s="12"/>
      <c r="BH888" s="12"/>
      <c r="BI888" s="12"/>
      <c r="BJ888" s="12"/>
      <c r="BK888" s="12"/>
      <c r="BL888" s="12"/>
      <c r="BM888" s="12"/>
      <c r="BN888" s="12"/>
      <c r="BO888" s="12"/>
      <c r="BP888" s="12"/>
      <c r="BQ888" s="12"/>
      <c r="BR888" s="12"/>
      <c r="BS888" s="12"/>
      <c r="BT888" s="12"/>
      <c r="BU888" s="12"/>
      <c r="BV888" s="12"/>
      <c r="BW888" s="12"/>
      <c r="BX888" s="12"/>
      <c r="BY888" s="12"/>
      <c r="BZ888" s="12"/>
      <c r="CA888" s="12"/>
      <c r="CB888" s="12"/>
      <c r="CC888" s="12"/>
      <c r="CD888" s="12"/>
      <c r="CE888" s="12"/>
    </row>
    <row r="889" spans="1:83" ht="14.2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  <c r="AQ889" s="12"/>
      <c r="AR889" s="12"/>
      <c r="AS889" s="12"/>
      <c r="AT889" s="12"/>
      <c r="AU889" s="12"/>
      <c r="AV889" s="12"/>
      <c r="AW889" s="12"/>
      <c r="AX889" s="12"/>
      <c r="AY889" s="12"/>
      <c r="AZ889" s="12"/>
      <c r="BA889" s="12"/>
      <c r="BB889" s="12"/>
      <c r="BC889" s="12"/>
      <c r="BD889" s="12"/>
      <c r="BE889" s="12"/>
      <c r="BF889" s="12"/>
      <c r="BG889" s="12"/>
      <c r="BH889" s="12"/>
      <c r="BI889" s="12"/>
      <c r="BJ889" s="12"/>
      <c r="BK889" s="12"/>
      <c r="BL889" s="12"/>
      <c r="BM889" s="12"/>
      <c r="BN889" s="12"/>
      <c r="BO889" s="12"/>
      <c r="BP889" s="12"/>
      <c r="BQ889" s="12"/>
      <c r="BR889" s="12"/>
      <c r="BS889" s="12"/>
      <c r="BT889" s="12"/>
      <c r="BU889" s="12"/>
      <c r="BV889" s="12"/>
      <c r="BW889" s="12"/>
      <c r="BX889" s="12"/>
      <c r="BY889" s="12"/>
      <c r="BZ889" s="12"/>
      <c r="CA889" s="12"/>
      <c r="CB889" s="12"/>
      <c r="CC889" s="12"/>
      <c r="CD889" s="12"/>
      <c r="CE889" s="12"/>
    </row>
    <row r="890" spans="1:83" ht="14.2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  <c r="AO890" s="12"/>
      <c r="AP890" s="12"/>
      <c r="AQ890" s="12"/>
      <c r="AR890" s="12"/>
      <c r="AS890" s="12"/>
      <c r="AT890" s="12"/>
      <c r="AU890" s="12"/>
      <c r="AV890" s="12"/>
      <c r="AW890" s="12"/>
      <c r="AX890" s="12"/>
      <c r="AY890" s="12"/>
      <c r="AZ890" s="12"/>
      <c r="BA890" s="12"/>
      <c r="BB890" s="12"/>
      <c r="BC890" s="12"/>
      <c r="BD890" s="12"/>
      <c r="BE890" s="12"/>
      <c r="BF890" s="12"/>
      <c r="BG890" s="12"/>
      <c r="BH890" s="12"/>
      <c r="BI890" s="12"/>
      <c r="BJ890" s="12"/>
      <c r="BK890" s="12"/>
      <c r="BL890" s="12"/>
      <c r="BM890" s="12"/>
      <c r="BN890" s="12"/>
      <c r="BO890" s="12"/>
      <c r="BP890" s="12"/>
      <c r="BQ890" s="12"/>
      <c r="BR890" s="12"/>
      <c r="BS890" s="12"/>
      <c r="BT890" s="12"/>
      <c r="BU890" s="12"/>
      <c r="BV890" s="12"/>
      <c r="BW890" s="12"/>
      <c r="BX890" s="12"/>
      <c r="BY890" s="12"/>
      <c r="BZ890" s="12"/>
      <c r="CA890" s="12"/>
      <c r="CB890" s="12"/>
      <c r="CC890" s="12"/>
      <c r="CD890" s="12"/>
      <c r="CE890" s="12"/>
    </row>
    <row r="891" spans="1:83" ht="14.2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  <c r="AO891" s="12"/>
      <c r="AP891" s="12"/>
      <c r="AQ891" s="12"/>
      <c r="AR891" s="12"/>
      <c r="AS891" s="12"/>
      <c r="AT891" s="12"/>
      <c r="AU891" s="12"/>
      <c r="AV891" s="12"/>
      <c r="AW891" s="12"/>
      <c r="AX891" s="12"/>
      <c r="AY891" s="12"/>
      <c r="AZ891" s="12"/>
      <c r="BA891" s="12"/>
      <c r="BB891" s="12"/>
      <c r="BC891" s="12"/>
      <c r="BD891" s="12"/>
      <c r="BE891" s="12"/>
      <c r="BF891" s="12"/>
      <c r="BG891" s="12"/>
      <c r="BH891" s="12"/>
      <c r="BI891" s="12"/>
      <c r="BJ891" s="12"/>
      <c r="BK891" s="12"/>
      <c r="BL891" s="12"/>
      <c r="BM891" s="12"/>
      <c r="BN891" s="12"/>
      <c r="BO891" s="12"/>
      <c r="BP891" s="12"/>
      <c r="BQ891" s="12"/>
      <c r="BR891" s="12"/>
      <c r="BS891" s="12"/>
      <c r="BT891" s="12"/>
      <c r="BU891" s="12"/>
      <c r="BV891" s="12"/>
      <c r="BW891" s="12"/>
      <c r="BX891" s="12"/>
      <c r="BY891" s="12"/>
      <c r="BZ891" s="12"/>
      <c r="CA891" s="12"/>
      <c r="CB891" s="12"/>
      <c r="CC891" s="12"/>
      <c r="CD891" s="12"/>
      <c r="CE891" s="12"/>
    </row>
    <row r="892" spans="1:83" ht="14.2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  <c r="AO892" s="12"/>
      <c r="AP892" s="12"/>
      <c r="AQ892" s="12"/>
      <c r="AR892" s="12"/>
      <c r="AS892" s="12"/>
      <c r="AT892" s="12"/>
      <c r="AU892" s="12"/>
      <c r="AV892" s="12"/>
      <c r="AW892" s="12"/>
      <c r="AX892" s="12"/>
      <c r="AY892" s="12"/>
      <c r="AZ892" s="12"/>
      <c r="BA892" s="12"/>
      <c r="BB892" s="12"/>
      <c r="BC892" s="12"/>
      <c r="BD892" s="12"/>
      <c r="BE892" s="12"/>
      <c r="BF892" s="12"/>
      <c r="BG892" s="12"/>
      <c r="BH892" s="12"/>
      <c r="BI892" s="12"/>
      <c r="BJ892" s="12"/>
      <c r="BK892" s="12"/>
      <c r="BL892" s="12"/>
      <c r="BM892" s="12"/>
      <c r="BN892" s="12"/>
      <c r="BO892" s="12"/>
      <c r="BP892" s="12"/>
      <c r="BQ892" s="12"/>
      <c r="BR892" s="12"/>
      <c r="BS892" s="12"/>
      <c r="BT892" s="12"/>
      <c r="BU892" s="12"/>
      <c r="BV892" s="12"/>
      <c r="BW892" s="12"/>
      <c r="BX892" s="12"/>
      <c r="BY892" s="12"/>
      <c r="BZ892" s="12"/>
      <c r="CA892" s="12"/>
      <c r="CB892" s="12"/>
      <c r="CC892" s="12"/>
      <c r="CD892" s="12"/>
      <c r="CE892" s="12"/>
    </row>
    <row r="893" spans="1:83" ht="14.2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  <c r="AO893" s="12"/>
      <c r="AP893" s="12"/>
      <c r="AQ893" s="12"/>
      <c r="AR893" s="12"/>
      <c r="AS893" s="12"/>
      <c r="AT893" s="12"/>
      <c r="AU893" s="12"/>
      <c r="AV893" s="12"/>
      <c r="AW893" s="12"/>
      <c r="AX893" s="12"/>
      <c r="AY893" s="12"/>
      <c r="AZ893" s="12"/>
      <c r="BA893" s="12"/>
      <c r="BB893" s="12"/>
      <c r="BC893" s="12"/>
      <c r="BD893" s="12"/>
      <c r="BE893" s="12"/>
      <c r="BF893" s="12"/>
      <c r="BG893" s="12"/>
      <c r="BH893" s="12"/>
      <c r="BI893" s="12"/>
      <c r="BJ893" s="12"/>
      <c r="BK893" s="12"/>
      <c r="BL893" s="12"/>
      <c r="BM893" s="12"/>
      <c r="BN893" s="12"/>
      <c r="BO893" s="12"/>
      <c r="BP893" s="12"/>
      <c r="BQ893" s="12"/>
      <c r="BR893" s="12"/>
      <c r="BS893" s="12"/>
      <c r="BT893" s="12"/>
      <c r="BU893" s="12"/>
      <c r="BV893" s="12"/>
      <c r="BW893" s="12"/>
      <c r="BX893" s="12"/>
      <c r="BY893" s="12"/>
      <c r="BZ893" s="12"/>
      <c r="CA893" s="12"/>
      <c r="CB893" s="12"/>
      <c r="CC893" s="12"/>
      <c r="CD893" s="12"/>
      <c r="CE893" s="12"/>
    </row>
    <row r="894" spans="1:83" ht="14.2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  <c r="AO894" s="12"/>
      <c r="AP894" s="12"/>
      <c r="AQ894" s="12"/>
      <c r="AR894" s="12"/>
      <c r="AS894" s="12"/>
      <c r="AT894" s="12"/>
      <c r="AU894" s="12"/>
      <c r="AV894" s="12"/>
      <c r="AW894" s="12"/>
      <c r="AX894" s="12"/>
      <c r="AY894" s="12"/>
      <c r="AZ894" s="12"/>
      <c r="BA894" s="12"/>
      <c r="BB894" s="12"/>
      <c r="BC894" s="12"/>
      <c r="BD894" s="12"/>
      <c r="BE894" s="12"/>
      <c r="BF894" s="12"/>
      <c r="BG894" s="12"/>
      <c r="BH894" s="12"/>
      <c r="BI894" s="12"/>
      <c r="BJ894" s="12"/>
      <c r="BK894" s="12"/>
      <c r="BL894" s="12"/>
      <c r="BM894" s="12"/>
      <c r="BN894" s="12"/>
      <c r="BO894" s="12"/>
      <c r="BP894" s="12"/>
      <c r="BQ894" s="12"/>
      <c r="BR894" s="12"/>
      <c r="BS894" s="12"/>
      <c r="BT894" s="12"/>
      <c r="BU894" s="12"/>
      <c r="BV894" s="12"/>
      <c r="BW894" s="12"/>
      <c r="BX894" s="12"/>
      <c r="BY894" s="12"/>
      <c r="BZ894" s="12"/>
      <c r="CA894" s="12"/>
      <c r="CB894" s="12"/>
      <c r="CC894" s="12"/>
      <c r="CD894" s="12"/>
      <c r="CE894" s="12"/>
    </row>
    <row r="895" spans="1:83" ht="14.2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  <c r="AO895" s="12"/>
      <c r="AP895" s="12"/>
      <c r="AQ895" s="12"/>
      <c r="AR895" s="12"/>
      <c r="AS895" s="12"/>
      <c r="AT895" s="12"/>
      <c r="AU895" s="12"/>
      <c r="AV895" s="12"/>
      <c r="AW895" s="12"/>
      <c r="AX895" s="12"/>
      <c r="AY895" s="12"/>
      <c r="AZ895" s="12"/>
      <c r="BA895" s="12"/>
      <c r="BB895" s="12"/>
      <c r="BC895" s="12"/>
      <c r="BD895" s="12"/>
      <c r="BE895" s="12"/>
      <c r="BF895" s="12"/>
      <c r="BG895" s="12"/>
      <c r="BH895" s="12"/>
      <c r="BI895" s="12"/>
      <c r="BJ895" s="12"/>
      <c r="BK895" s="12"/>
      <c r="BL895" s="12"/>
      <c r="BM895" s="12"/>
      <c r="BN895" s="12"/>
      <c r="BO895" s="12"/>
      <c r="BP895" s="12"/>
      <c r="BQ895" s="12"/>
      <c r="BR895" s="12"/>
      <c r="BS895" s="12"/>
      <c r="BT895" s="12"/>
      <c r="BU895" s="12"/>
      <c r="BV895" s="12"/>
      <c r="BW895" s="12"/>
      <c r="BX895" s="12"/>
      <c r="BY895" s="12"/>
      <c r="BZ895" s="12"/>
      <c r="CA895" s="12"/>
      <c r="CB895" s="12"/>
      <c r="CC895" s="12"/>
      <c r="CD895" s="12"/>
      <c r="CE895" s="12"/>
    </row>
    <row r="896" spans="1:83" ht="14.2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  <c r="AO896" s="12"/>
      <c r="AP896" s="12"/>
      <c r="AQ896" s="12"/>
      <c r="AR896" s="12"/>
      <c r="AS896" s="12"/>
      <c r="AT896" s="12"/>
      <c r="AU896" s="12"/>
      <c r="AV896" s="12"/>
      <c r="AW896" s="12"/>
      <c r="AX896" s="12"/>
      <c r="AY896" s="12"/>
      <c r="AZ896" s="12"/>
      <c r="BA896" s="12"/>
      <c r="BB896" s="12"/>
      <c r="BC896" s="12"/>
      <c r="BD896" s="12"/>
      <c r="BE896" s="12"/>
      <c r="BF896" s="12"/>
      <c r="BG896" s="12"/>
      <c r="BH896" s="12"/>
      <c r="BI896" s="12"/>
      <c r="BJ896" s="12"/>
      <c r="BK896" s="12"/>
      <c r="BL896" s="12"/>
      <c r="BM896" s="12"/>
      <c r="BN896" s="12"/>
      <c r="BO896" s="12"/>
      <c r="BP896" s="12"/>
      <c r="BQ896" s="12"/>
      <c r="BR896" s="12"/>
      <c r="BS896" s="12"/>
      <c r="BT896" s="12"/>
      <c r="BU896" s="12"/>
      <c r="BV896" s="12"/>
      <c r="BW896" s="12"/>
      <c r="BX896" s="12"/>
      <c r="BY896" s="12"/>
      <c r="BZ896" s="12"/>
      <c r="CA896" s="12"/>
      <c r="CB896" s="12"/>
      <c r="CC896" s="12"/>
      <c r="CD896" s="12"/>
      <c r="CE896" s="12"/>
    </row>
    <row r="897" spans="1:83" ht="14.2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  <c r="AO897" s="12"/>
      <c r="AP897" s="12"/>
      <c r="AQ897" s="12"/>
      <c r="AR897" s="12"/>
      <c r="AS897" s="12"/>
      <c r="AT897" s="12"/>
      <c r="AU897" s="12"/>
      <c r="AV897" s="12"/>
      <c r="AW897" s="12"/>
      <c r="AX897" s="12"/>
      <c r="AY897" s="12"/>
      <c r="AZ897" s="12"/>
      <c r="BA897" s="12"/>
      <c r="BB897" s="12"/>
      <c r="BC897" s="12"/>
      <c r="BD897" s="12"/>
      <c r="BE897" s="12"/>
      <c r="BF897" s="12"/>
      <c r="BG897" s="12"/>
      <c r="BH897" s="12"/>
      <c r="BI897" s="12"/>
      <c r="BJ897" s="12"/>
      <c r="BK897" s="12"/>
      <c r="BL897" s="12"/>
      <c r="BM897" s="12"/>
      <c r="BN897" s="12"/>
      <c r="BO897" s="12"/>
      <c r="BP897" s="12"/>
      <c r="BQ897" s="12"/>
      <c r="BR897" s="12"/>
      <c r="BS897" s="12"/>
      <c r="BT897" s="12"/>
      <c r="BU897" s="12"/>
      <c r="BV897" s="12"/>
      <c r="BW897" s="12"/>
      <c r="BX897" s="12"/>
      <c r="BY897" s="12"/>
      <c r="BZ897" s="12"/>
      <c r="CA897" s="12"/>
      <c r="CB897" s="12"/>
      <c r="CC897" s="12"/>
      <c r="CD897" s="12"/>
      <c r="CE897" s="12"/>
    </row>
    <row r="898" spans="1:83" ht="14.2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  <c r="AO898" s="12"/>
      <c r="AP898" s="12"/>
      <c r="AQ898" s="12"/>
      <c r="AR898" s="12"/>
      <c r="AS898" s="12"/>
      <c r="AT898" s="12"/>
      <c r="AU898" s="12"/>
      <c r="AV898" s="12"/>
      <c r="AW898" s="12"/>
      <c r="AX898" s="12"/>
      <c r="AY898" s="12"/>
      <c r="AZ898" s="12"/>
      <c r="BA898" s="12"/>
      <c r="BB898" s="12"/>
      <c r="BC898" s="12"/>
      <c r="BD898" s="12"/>
      <c r="BE898" s="12"/>
      <c r="BF898" s="12"/>
      <c r="BG898" s="12"/>
      <c r="BH898" s="12"/>
      <c r="BI898" s="12"/>
      <c r="BJ898" s="12"/>
      <c r="BK898" s="12"/>
      <c r="BL898" s="12"/>
      <c r="BM898" s="12"/>
      <c r="BN898" s="12"/>
      <c r="BO898" s="12"/>
      <c r="BP898" s="12"/>
      <c r="BQ898" s="12"/>
      <c r="BR898" s="12"/>
      <c r="BS898" s="12"/>
      <c r="BT898" s="12"/>
      <c r="BU898" s="12"/>
      <c r="BV898" s="12"/>
      <c r="BW898" s="12"/>
      <c r="BX898" s="12"/>
      <c r="BY898" s="12"/>
      <c r="BZ898" s="12"/>
      <c r="CA898" s="12"/>
      <c r="CB898" s="12"/>
      <c r="CC898" s="12"/>
      <c r="CD898" s="12"/>
      <c r="CE898" s="12"/>
    </row>
    <row r="899" spans="1:83" ht="14.2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  <c r="AQ899" s="12"/>
      <c r="AR899" s="12"/>
      <c r="AS899" s="12"/>
      <c r="AT899" s="12"/>
      <c r="AU899" s="12"/>
      <c r="AV899" s="12"/>
      <c r="AW899" s="12"/>
      <c r="AX899" s="12"/>
      <c r="AY899" s="12"/>
      <c r="AZ899" s="12"/>
      <c r="BA899" s="12"/>
      <c r="BB899" s="12"/>
      <c r="BC899" s="12"/>
      <c r="BD899" s="12"/>
      <c r="BE899" s="12"/>
      <c r="BF899" s="12"/>
      <c r="BG899" s="12"/>
      <c r="BH899" s="12"/>
      <c r="BI899" s="12"/>
      <c r="BJ899" s="12"/>
      <c r="BK899" s="12"/>
      <c r="BL899" s="12"/>
      <c r="BM899" s="12"/>
      <c r="BN899" s="12"/>
      <c r="BO899" s="12"/>
      <c r="BP899" s="12"/>
      <c r="BQ899" s="12"/>
      <c r="BR899" s="12"/>
      <c r="BS899" s="12"/>
      <c r="BT899" s="12"/>
      <c r="BU899" s="12"/>
      <c r="BV899" s="12"/>
      <c r="BW899" s="12"/>
      <c r="BX899" s="12"/>
      <c r="BY899" s="12"/>
      <c r="BZ899" s="12"/>
      <c r="CA899" s="12"/>
      <c r="CB899" s="12"/>
      <c r="CC899" s="12"/>
      <c r="CD899" s="12"/>
      <c r="CE899" s="12"/>
    </row>
    <row r="900" spans="1:83" ht="14.2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  <c r="AQ900" s="12"/>
      <c r="AR900" s="12"/>
      <c r="AS900" s="12"/>
      <c r="AT900" s="12"/>
      <c r="AU900" s="12"/>
      <c r="AV900" s="12"/>
      <c r="AW900" s="12"/>
      <c r="AX900" s="12"/>
      <c r="AY900" s="12"/>
      <c r="AZ900" s="12"/>
      <c r="BA900" s="12"/>
      <c r="BB900" s="12"/>
      <c r="BC900" s="12"/>
      <c r="BD900" s="12"/>
      <c r="BE900" s="12"/>
      <c r="BF900" s="12"/>
      <c r="BG900" s="12"/>
      <c r="BH900" s="12"/>
      <c r="BI900" s="12"/>
      <c r="BJ900" s="12"/>
      <c r="BK900" s="12"/>
      <c r="BL900" s="12"/>
      <c r="BM900" s="12"/>
      <c r="BN900" s="12"/>
      <c r="BO900" s="12"/>
      <c r="BP900" s="12"/>
      <c r="BQ900" s="12"/>
      <c r="BR900" s="12"/>
      <c r="BS900" s="12"/>
      <c r="BT900" s="12"/>
      <c r="BU900" s="12"/>
      <c r="BV900" s="12"/>
      <c r="BW900" s="12"/>
      <c r="BX900" s="12"/>
      <c r="BY900" s="12"/>
      <c r="BZ900" s="12"/>
      <c r="CA900" s="12"/>
      <c r="CB900" s="12"/>
      <c r="CC900" s="12"/>
      <c r="CD900" s="12"/>
      <c r="CE900" s="12"/>
    </row>
    <row r="901" spans="1:83" ht="14.2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  <c r="AO901" s="12"/>
      <c r="AP901" s="12"/>
      <c r="AQ901" s="12"/>
      <c r="AR901" s="12"/>
      <c r="AS901" s="12"/>
      <c r="AT901" s="12"/>
      <c r="AU901" s="12"/>
      <c r="AV901" s="12"/>
      <c r="AW901" s="12"/>
      <c r="AX901" s="12"/>
      <c r="AY901" s="12"/>
      <c r="AZ901" s="12"/>
      <c r="BA901" s="12"/>
      <c r="BB901" s="12"/>
      <c r="BC901" s="12"/>
      <c r="BD901" s="12"/>
      <c r="BE901" s="12"/>
      <c r="BF901" s="12"/>
      <c r="BG901" s="12"/>
      <c r="BH901" s="12"/>
      <c r="BI901" s="12"/>
      <c r="BJ901" s="12"/>
      <c r="BK901" s="12"/>
      <c r="BL901" s="12"/>
      <c r="BM901" s="12"/>
      <c r="BN901" s="12"/>
      <c r="BO901" s="12"/>
      <c r="BP901" s="12"/>
      <c r="BQ901" s="12"/>
      <c r="BR901" s="12"/>
      <c r="BS901" s="12"/>
      <c r="BT901" s="12"/>
      <c r="BU901" s="12"/>
      <c r="BV901" s="12"/>
      <c r="BW901" s="12"/>
      <c r="BX901" s="12"/>
      <c r="BY901" s="12"/>
      <c r="BZ901" s="12"/>
      <c r="CA901" s="12"/>
      <c r="CB901" s="12"/>
      <c r="CC901" s="12"/>
      <c r="CD901" s="12"/>
      <c r="CE901" s="12"/>
    </row>
    <row r="902" spans="1:83" ht="14.2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  <c r="AO902" s="12"/>
      <c r="AP902" s="12"/>
      <c r="AQ902" s="12"/>
      <c r="AR902" s="12"/>
      <c r="AS902" s="12"/>
      <c r="AT902" s="12"/>
      <c r="AU902" s="12"/>
      <c r="AV902" s="12"/>
      <c r="AW902" s="12"/>
      <c r="AX902" s="12"/>
      <c r="AY902" s="12"/>
      <c r="AZ902" s="12"/>
      <c r="BA902" s="12"/>
      <c r="BB902" s="12"/>
      <c r="BC902" s="12"/>
      <c r="BD902" s="12"/>
      <c r="BE902" s="12"/>
      <c r="BF902" s="12"/>
      <c r="BG902" s="12"/>
      <c r="BH902" s="12"/>
      <c r="BI902" s="12"/>
      <c r="BJ902" s="12"/>
      <c r="BK902" s="12"/>
      <c r="BL902" s="12"/>
      <c r="BM902" s="12"/>
      <c r="BN902" s="12"/>
      <c r="BO902" s="12"/>
      <c r="BP902" s="12"/>
      <c r="BQ902" s="12"/>
      <c r="BR902" s="12"/>
      <c r="BS902" s="12"/>
      <c r="BT902" s="12"/>
      <c r="BU902" s="12"/>
      <c r="BV902" s="12"/>
      <c r="BW902" s="12"/>
      <c r="BX902" s="12"/>
      <c r="BY902" s="12"/>
      <c r="BZ902" s="12"/>
      <c r="CA902" s="12"/>
      <c r="CB902" s="12"/>
      <c r="CC902" s="12"/>
      <c r="CD902" s="12"/>
      <c r="CE902" s="12"/>
    </row>
    <row r="903" spans="1:83" ht="14.2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  <c r="AO903" s="12"/>
      <c r="AP903" s="12"/>
      <c r="AQ903" s="12"/>
      <c r="AR903" s="12"/>
      <c r="AS903" s="12"/>
      <c r="AT903" s="12"/>
      <c r="AU903" s="12"/>
      <c r="AV903" s="12"/>
      <c r="AW903" s="12"/>
      <c r="AX903" s="12"/>
      <c r="AY903" s="12"/>
      <c r="AZ903" s="12"/>
      <c r="BA903" s="12"/>
      <c r="BB903" s="12"/>
      <c r="BC903" s="12"/>
      <c r="BD903" s="12"/>
      <c r="BE903" s="12"/>
      <c r="BF903" s="12"/>
      <c r="BG903" s="12"/>
      <c r="BH903" s="12"/>
      <c r="BI903" s="12"/>
      <c r="BJ903" s="12"/>
      <c r="BK903" s="12"/>
      <c r="BL903" s="12"/>
      <c r="BM903" s="12"/>
      <c r="BN903" s="12"/>
      <c r="BO903" s="12"/>
      <c r="BP903" s="12"/>
      <c r="BQ903" s="12"/>
      <c r="BR903" s="12"/>
      <c r="BS903" s="12"/>
      <c r="BT903" s="12"/>
      <c r="BU903" s="12"/>
      <c r="BV903" s="12"/>
      <c r="BW903" s="12"/>
      <c r="BX903" s="12"/>
      <c r="BY903" s="12"/>
      <c r="BZ903" s="12"/>
      <c r="CA903" s="12"/>
      <c r="CB903" s="12"/>
      <c r="CC903" s="12"/>
      <c r="CD903" s="12"/>
      <c r="CE903" s="12"/>
    </row>
    <row r="904" spans="1:83" ht="14.2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  <c r="AO904" s="12"/>
      <c r="AP904" s="12"/>
      <c r="AQ904" s="12"/>
      <c r="AR904" s="12"/>
      <c r="AS904" s="12"/>
      <c r="AT904" s="12"/>
      <c r="AU904" s="12"/>
      <c r="AV904" s="12"/>
      <c r="AW904" s="12"/>
      <c r="AX904" s="12"/>
      <c r="AY904" s="12"/>
      <c r="AZ904" s="12"/>
      <c r="BA904" s="12"/>
      <c r="BB904" s="12"/>
      <c r="BC904" s="12"/>
      <c r="BD904" s="12"/>
      <c r="BE904" s="12"/>
      <c r="BF904" s="12"/>
      <c r="BG904" s="12"/>
      <c r="BH904" s="12"/>
      <c r="BI904" s="12"/>
      <c r="BJ904" s="12"/>
      <c r="BK904" s="12"/>
      <c r="BL904" s="12"/>
      <c r="BM904" s="12"/>
      <c r="BN904" s="12"/>
      <c r="BO904" s="12"/>
      <c r="BP904" s="12"/>
      <c r="BQ904" s="12"/>
      <c r="BR904" s="12"/>
      <c r="BS904" s="12"/>
      <c r="BT904" s="12"/>
      <c r="BU904" s="12"/>
      <c r="BV904" s="12"/>
      <c r="BW904" s="12"/>
      <c r="BX904" s="12"/>
      <c r="BY904" s="12"/>
      <c r="BZ904" s="12"/>
      <c r="CA904" s="12"/>
      <c r="CB904" s="12"/>
      <c r="CC904" s="12"/>
      <c r="CD904" s="12"/>
      <c r="CE904" s="12"/>
    </row>
    <row r="905" spans="1:83" ht="14.2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  <c r="AO905" s="12"/>
      <c r="AP905" s="12"/>
      <c r="AQ905" s="12"/>
      <c r="AR905" s="12"/>
      <c r="AS905" s="12"/>
      <c r="AT905" s="12"/>
      <c r="AU905" s="12"/>
      <c r="AV905" s="12"/>
      <c r="AW905" s="12"/>
      <c r="AX905" s="12"/>
      <c r="AY905" s="12"/>
      <c r="AZ905" s="12"/>
      <c r="BA905" s="12"/>
      <c r="BB905" s="12"/>
      <c r="BC905" s="12"/>
      <c r="BD905" s="12"/>
      <c r="BE905" s="12"/>
      <c r="BF905" s="12"/>
      <c r="BG905" s="12"/>
      <c r="BH905" s="12"/>
      <c r="BI905" s="12"/>
      <c r="BJ905" s="12"/>
      <c r="BK905" s="12"/>
      <c r="BL905" s="12"/>
      <c r="BM905" s="12"/>
      <c r="BN905" s="12"/>
      <c r="BO905" s="12"/>
      <c r="BP905" s="12"/>
      <c r="BQ905" s="12"/>
      <c r="BR905" s="12"/>
      <c r="BS905" s="12"/>
      <c r="BT905" s="12"/>
      <c r="BU905" s="12"/>
      <c r="BV905" s="12"/>
      <c r="BW905" s="12"/>
      <c r="BX905" s="12"/>
      <c r="BY905" s="12"/>
      <c r="BZ905" s="12"/>
      <c r="CA905" s="12"/>
      <c r="CB905" s="12"/>
      <c r="CC905" s="12"/>
      <c r="CD905" s="12"/>
      <c r="CE905" s="12"/>
    </row>
    <row r="906" spans="1:83" ht="14.2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  <c r="AO906" s="12"/>
      <c r="AP906" s="12"/>
      <c r="AQ906" s="12"/>
      <c r="AR906" s="12"/>
      <c r="AS906" s="12"/>
      <c r="AT906" s="12"/>
      <c r="AU906" s="12"/>
      <c r="AV906" s="12"/>
      <c r="AW906" s="12"/>
      <c r="AX906" s="12"/>
      <c r="AY906" s="12"/>
      <c r="AZ906" s="12"/>
      <c r="BA906" s="12"/>
      <c r="BB906" s="12"/>
      <c r="BC906" s="12"/>
      <c r="BD906" s="12"/>
      <c r="BE906" s="12"/>
      <c r="BF906" s="12"/>
      <c r="BG906" s="12"/>
      <c r="BH906" s="12"/>
      <c r="BI906" s="12"/>
      <c r="BJ906" s="12"/>
      <c r="BK906" s="12"/>
      <c r="BL906" s="12"/>
      <c r="BM906" s="12"/>
      <c r="BN906" s="12"/>
      <c r="BO906" s="12"/>
      <c r="BP906" s="12"/>
      <c r="BQ906" s="12"/>
      <c r="BR906" s="12"/>
      <c r="BS906" s="12"/>
      <c r="BT906" s="12"/>
      <c r="BU906" s="12"/>
      <c r="BV906" s="12"/>
      <c r="BW906" s="12"/>
      <c r="BX906" s="12"/>
      <c r="BY906" s="12"/>
      <c r="BZ906" s="12"/>
      <c r="CA906" s="12"/>
      <c r="CB906" s="12"/>
      <c r="CC906" s="12"/>
      <c r="CD906" s="12"/>
      <c r="CE906" s="12"/>
    </row>
    <row r="907" spans="1:83" ht="14.2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  <c r="AO907" s="12"/>
      <c r="AP907" s="12"/>
      <c r="AQ907" s="12"/>
      <c r="AR907" s="12"/>
      <c r="AS907" s="12"/>
      <c r="AT907" s="12"/>
      <c r="AU907" s="12"/>
      <c r="AV907" s="12"/>
      <c r="AW907" s="12"/>
      <c r="AX907" s="12"/>
      <c r="AY907" s="12"/>
      <c r="AZ907" s="12"/>
      <c r="BA907" s="12"/>
      <c r="BB907" s="12"/>
      <c r="BC907" s="12"/>
      <c r="BD907" s="12"/>
      <c r="BE907" s="12"/>
      <c r="BF907" s="12"/>
      <c r="BG907" s="12"/>
      <c r="BH907" s="12"/>
      <c r="BI907" s="12"/>
      <c r="BJ907" s="12"/>
      <c r="BK907" s="12"/>
      <c r="BL907" s="12"/>
      <c r="BM907" s="12"/>
      <c r="BN907" s="12"/>
      <c r="BO907" s="12"/>
      <c r="BP907" s="12"/>
      <c r="BQ907" s="12"/>
      <c r="BR907" s="12"/>
      <c r="BS907" s="12"/>
      <c r="BT907" s="12"/>
      <c r="BU907" s="12"/>
      <c r="BV907" s="12"/>
      <c r="BW907" s="12"/>
      <c r="BX907" s="12"/>
      <c r="BY907" s="12"/>
      <c r="BZ907" s="12"/>
      <c r="CA907" s="12"/>
      <c r="CB907" s="12"/>
      <c r="CC907" s="12"/>
      <c r="CD907" s="12"/>
      <c r="CE907" s="12"/>
    </row>
    <row r="908" spans="1:83" ht="14.2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  <c r="AO908" s="12"/>
      <c r="AP908" s="12"/>
      <c r="AQ908" s="12"/>
      <c r="AR908" s="12"/>
      <c r="AS908" s="12"/>
      <c r="AT908" s="12"/>
      <c r="AU908" s="12"/>
      <c r="AV908" s="12"/>
      <c r="AW908" s="12"/>
      <c r="AX908" s="12"/>
      <c r="AY908" s="12"/>
      <c r="AZ908" s="12"/>
      <c r="BA908" s="12"/>
      <c r="BB908" s="12"/>
      <c r="BC908" s="12"/>
      <c r="BD908" s="12"/>
      <c r="BE908" s="12"/>
      <c r="BF908" s="12"/>
      <c r="BG908" s="12"/>
      <c r="BH908" s="12"/>
      <c r="BI908" s="12"/>
      <c r="BJ908" s="12"/>
      <c r="BK908" s="12"/>
      <c r="BL908" s="12"/>
      <c r="BM908" s="12"/>
      <c r="BN908" s="12"/>
      <c r="BO908" s="12"/>
      <c r="BP908" s="12"/>
      <c r="BQ908" s="12"/>
      <c r="BR908" s="12"/>
      <c r="BS908" s="12"/>
      <c r="BT908" s="12"/>
      <c r="BU908" s="12"/>
      <c r="BV908" s="12"/>
      <c r="BW908" s="12"/>
      <c r="BX908" s="12"/>
      <c r="BY908" s="12"/>
      <c r="BZ908" s="12"/>
      <c r="CA908" s="12"/>
      <c r="CB908" s="12"/>
      <c r="CC908" s="12"/>
      <c r="CD908" s="12"/>
      <c r="CE908" s="12"/>
    </row>
    <row r="909" spans="1:83" ht="14.2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  <c r="AO909" s="12"/>
      <c r="AP909" s="12"/>
      <c r="AQ909" s="12"/>
      <c r="AR909" s="12"/>
      <c r="AS909" s="12"/>
      <c r="AT909" s="12"/>
      <c r="AU909" s="12"/>
      <c r="AV909" s="12"/>
      <c r="AW909" s="12"/>
      <c r="AX909" s="12"/>
      <c r="AY909" s="12"/>
      <c r="AZ909" s="12"/>
      <c r="BA909" s="12"/>
      <c r="BB909" s="12"/>
      <c r="BC909" s="12"/>
      <c r="BD909" s="12"/>
      <c r="BE909" s="12"/>
      <c r="BF909" s="12"/>
      <c r="BG909" s="12"/>
      <c r="BH909" s="12"/>
      <c r="BI909" s="12"/>
      <c r="BJ909" s="12"/>
      <c r="BK909" s="12"/>
      <c r="BL909" s="12"/>
      <c r="BM909" s="12"/>
      <c r="BN909" s="12"/>
      <c r="BO909" s="12"/>
      <c r="BP909" s="12"/>
      <c r="BQ909" s="12"/>
      <c r="BR909" s="12"/>
      <c r="BS909" s="12"/>
      <c r="BT909" s="12"/>
      <c r="BU909" s="12"/>
      <c r="BV909" s="12"/>
      <c r="BW909" s="12"/>
      <c r="BX909" s="12"/>
      <c r="BY909" s="12"/>
      <c r="BZ909" s="12"/>
      <c r="CA909" s="12"/>
      <c r="CB909" s="12"/>
      <c r="CC909" s="12"/>
      <c r="CD909" s="12"/>
      <c r="CE909" s="12"/>
    </row>
    <row r="910" spans="1:83" ht="14.2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  <c r="AO910" s="12"/>
      <c r="AP910" s="12"/>
      <c r="AQ910" s="12"/>
      <c r="AR910" s="12"/>
      <c r="AS910" s="12"/>
      <c r="AT910" s="12"/>
      <c r="AU910" s="12"/>
      <c r="AV910" s="12"/>
      <c r="AW910" s="12"/>
      <c r="AX910" s="12"/>
      <c r="AY910" s="12"/>
      <c r="AZ910" s="12"/>
      <c r="BA910" s="12"/>
      <c r="BB910" s="12"/>
      <c r="BC910" s="12"/>
      <c r="BD910" s="12"/>
      <c r="BE910" s="12"/>
      <c r="BF910" s="12"/>
      <c r="BG910" s="12"/>
      <c r="BH910" s="12"/>
      <c r="BI910" s="12"/>
      <c r="BJ910" s="12"/>
      <c r="BK910" s="12"/>
      <c r="BL910" s="12"/>
      <c r="BM910" s="12"/>
      <c r="BN910" s="12"/>
      <c r="BO910" s="12"/>
      <c r="BP910" s="12"/>
      <c r="BQ910" s="12"/>
      <c r="BR910" s="12"/>
      <c r="BS910" s="12"/>
      <c r="BT910" s="12"/>
      <c r="BU910" s="12"/>
      <c r="BV910" s="12"/>
      <c r="BW910" s="12"/>
      <c r="BX910" s="12"/>
      <c r="BY910" s="12"/>
      <c r="BZ910" s="12"/>
      <c r="CA910" s="12"/>
      <c r="CB910" s="12"/>
      <c r="CC910" s="12"/>
      <c r="CD910" s="12"/>
      <c r="CE910" s="12"/>
    </row>
    <row r="911" spans="1:83" ht="14.2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  <c r="AO911" s="12"/>
      <c r="AP911" s="12"/>
      <c r="AQ911" s="12"/>
      <c r="AR911" s="12"/>
      <c r="AS911" s="12"/>
      <c r="AT911" s="12"/>
      <c r="AU911" s="12"/>
      <c r="AV911" s="12"/>
      <c r="AW911" s="12"/>
      <c r="AX911" s="12"/>
      <c r="AY911" s="12"/>
      <c r="AZ911" s="12"/>
      <c r="BA911" s="12"/>
      <c r="BB911" s="12"/>
      <c r="BC911" s="12"/>
      <c r="BD911" s="12"/>
      <c r="BE911" s="12"/>
      <c r="BF911" s="12"/>
      <c r="BG911" s="12"/>
      <c r="BH911" s="12"/>
      <c r="BI911" s="12"/>
      <c r="BJ911" s="12"/>
      <c r="BK911" s="12"/>
      <c r="BL911" s="12"/>
      <c r="BM911" s="12"/>
      <c r="BN911" s="12"/>
      <c r="BO911" s="12"/>
      <c r="BP911" s="12"/>
      <c r="BQ911" s="12"/>
      <c r="BR911" s="12"/>
      <c r="BS911" s="12"/>
      <c r="BT911" s="12"/>
      <c r="BU911" s="12"/>
      <c r="BV911" s="12"/>
      <c r="BW911" s="12"/>
      <c r="BX911" s="12"/>
      <c r="BY911" s="12"/>
      <c r="BZ911" s="12"/>
      <c r="CA911" s="12"/>
      <c r="CB911" s="12"/>
      <c r="CC911" s="12"/>
      <c r="CD911" s="12"/>
      <c r="CE911" s="12"/>
    </row>
    <row r="912" spans="1:83" ht="14.2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  <c r="AO912" s="12"/>
      <c r="AP912" s="12"/>
      <c r="AQ912" s="12"/>
      <c r="AR912" s="12"/>
      <c r="AS912" s="12"/>
      <c r="AT912" s="12"/>
      <c r="AU912" s="12"/>
      <c r="AV912" s="12"/>
      <c r="AW912" s="12"/>
      <c r="AX912" s="12"/>
      <c r="AY912" s="12"/>
      <c r="AZ912" s="12"/>
      <c r="BA912" s="12"/>
      <c r="BB912" s="12"/>
      <c r="BC912" s="12"/>
      <c r="BD912" s="12"/>
      <c r="BE912" s="12"/>
      <c r="BF912" s="12"/>
      <c r="BG912" s="12"/>
      <c r="BH912" s="12"/>
      <c r="BI912" s="12"/>
      <c r="BJ912" s="12"/>
      <c r="BK912" s="12"/>
      <c r="BL912" s="12"/>
      <c r="BM912" s="12"/>
      <c r="BN912" s="12"/>
      <c r="BO912" s="12"/>
      <c r="BP912" s="12"/>
      <c r="BQ912" s="12"/>
      <c r="BR912" s="12"/>
      <c r="BS912" s="12"/>
      <c r="BT912" s="12"/>
      <c r="BU912" s="12"/>
      <c r="BV912" s="12"/>
      <c r="BW912" s="12"/>
      <c r="BX912" s="12"/>
      <c r="BY912" s="12"/>
      <c r="BZ912" s="12"/>
      <c r="CA912" s="12"/>
      <c r="CB912" s="12"/>
      <c r="CC912" s="12"/>
      <c r="CD912" s="12"/>
      <c r="CE912" s="12"/>
    </row>
    <row r="913" spans="1:83" ht="14.2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  <c r="AO913" s="12"/>
      <c r="AP913" s="12"/>
      <c r="AQ913" s="12"/>
      <c r="AR913" s="12"/>
      <c r="AS913" s="12"/>
      <c r="AT913" s="12"/>
      <c r="AU913" s="12"/>
      <c r="AV913" s="12"/>
      <c r="AW913" s="12"/>
      <c r="AX913" s="12"/>
      <c r="AY913" s="12"/>
      <c r="AZ913" s="12"/>
      <c r="BA913" s="12"/>
      <c r="BB913" s="12"/>
      <c r="BC913" s="12"/>
      <c r="BD913" s="12"/>
      <c r="BE913" s="12"/>
      <c r="BF913" s="12"/>
      <c r="BG913" s="12"/>
      <c r="BH913" s="12"/>
      <c r="BI913" s="12"/>
      <c r="BJ913" s="12"/>
      <c r="BK913" s="12"/>
      <c r="BL913" s="12"/>
      <c r="BM913" s="12"/>
      <c r="BN913" s="12"/>
      <c r="BO913" s="12"/>
      <c r="BP913" s="12"/>
      <c r="BQ913" s="12"/>
      <c r="BR913" s="12"/>
      <c r="BS913" s="12"/>
      <c r="BT913" s="12"/>
      <c r="BU913" s="12"/>
      <c r="BV913" s="12"/>
      <c r="BW913" s="12"/>
      <c r="BX913" s="12"/>
      <c r="BY913" s="12"/>
      <c r="BZ913" s="12"/>
      <c r="CA913" s="12"/>
      <c r="CB913" s="12"/>
      <c r="CC913" s="12"/>
      <c r="CD913" s="12"/>
      <c r="CE913" s="12"/>
    </row>
    <row r="914" spans="1:83" ht="14.2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  <c r="AO914" s="12"/>
      <c r="AP914" s="12"/>
      <c r="AQ914" s="12"/>
      <c r="AR914" s="12"/>
      <c r="AS914" s="12"/>
      <c r="AT914" s="12"/>
      <c r="AU914" s="12"/>
      <c r="AV914" s="12"/>
      <c r="AW914" s="12"/>
      <c r="AX914" s="12"/>
      <c r="AY914" s="12"/>
      <c r="AZ914" s="12"/>
      <c r="BA914" s="12"/>
      <c r="BB914" s="12"/>
      <c r="BC914" s="12"/>
      <c r="BD914" s="12"/>
      <c r="BE914" s="12"/>
      <c r="BF914" s="12"/>
      <c r="BG914" s="12"/>
      <c r="BH914" s="12"/>
      <c r="BI914" s="12"/>
      <c r="BJ914" s="12"/>
      <c r="BK914" s="12"/>
      <c r="BL914" s="12"/>
      <c r="BM914" s="12"/>
      <c r="BN914" s="12"/>
      <c r="BO914" s="12"/>
      <c r="BP914" s="12"/>
      <c r="BQ914" s="12"/>
      <c r="BR914" s="12"/>
      <c r="BS914" s="12"/>
      <c r="BT914" s="12"/>
      <c r="BU914" s="12"/>
      <c r="BV914" s="12"/>
      <c r="BW914" s="12"/>
      <c r="BX914" s="12"/>
      <c r="BY914" s="12"/>
      <c r="BZ914" s="12"/>
      <c r="CA914" s="12"/>
      <c r="CB914" s="12"/>
      <c r="CC914" s="12"/>
      <c r="CD914" s="12"/>
      <c r="CE914" s="12"/>
    </row>
    <row r="915" spans="1:83" ht="14.2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  <c r="AO915" s="12"/>
      <c r="AP915" s="12"/>
      <c r="AQ915" s="12"/>
      <c r="AR915" s="12"/>
      <c r="AS915" s="12"/>
      <c r="AT915" s="12"/>
      <c r="AU915" s="12"/>
      <c r="AV915" s="12"/>
      <c r="AW915" s="12"/>
      <c r="AX915" s="12"/>
      <c r="AY915" s="12"/>
      <c r="AZ915" s="12"/>
      <c r="BA915" s="12"/>
      <c r="BB915" s="12"/>
      <c r="BC915" s="12"/>
      <c r="BD915" s="12"/>
      <c r="BE915" s="12"/>
      <c r="BF915" s="12"/>
      <c r="BG915" s="12"/>
      <c r="BH915" s="12"/>
      <c r="BI915" s="12"/>
      <c r="BJ915" s="12"/>
      <c r="BK915" s="12"/>
      <c r="BL915" s="12"/>
      <c r="BM915" s="12"/>
      <c r="BN915" s="12"/>
      <c r="BO915" s="12"/>
      <c r="BP915" s="12"/>
      <c r="BQ915" s="12"/>
      <c r="BR915" s="12"/>
      <c r="BS915" s="12"/>
      <c r="BT915" s="12"/>
      <c r="BU915" s="12"/>
      <c r="BV915" s="12"/>
      <c r="BW915" s="12"/>
      <c r="BX915" s="12"/>
      <c r="BY915" s="12"/>
      <c r="BZ915" s="12"/>
      <c r="CA915" s="12"/>
      <c r="CB915" s="12"/>
      <c r="CC915" s="12"/>
      <c r="CD915" s="12"/>
      <c r="CE915" s="12"/>
    </row>
    <row r="916" spans="1:83" ht="14.2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  <c r="AO916" s="12"/>
      <c r="AP916" s="12"/>
      <c r="AQ916" s="12"/>
      <c r="AR916" s="12"/>
      <c r="AS916" s="12"/>
      <c r="AT916" s="12"/>
      <c r="AU916" s="12"/>
      <c r="AV916" s="12"/>
      <c r="AW916" s="12"/>
      <c r="AX916" s="12"/>
      <c r="AY916" s="12"/>
      <c r="AZ916" s="12"/>
      <c r="BA916" s="12"/>
      <c r="BB916" s="12"/>
      <c r="BC916" s="12"/>
      <c r="BD916" s="12"/>
      <c r="BE916" s="12"/>
      <c r="BF916" s="12"/>
      <c r="BG916" s="12"/>
      <c r="BH916" s="12"/>
      <c r="BI916" s="12"/>
      <c r="BJ916" s="12"/>
      <c r="BK916" s="12"/>
      <c r="BL916" s="12"/>
      <c r="BM916" s="12"/>
      <c r="BN916" s="12"/>
      <c r="BO916" s="12"/>
      <c r="BP916" s="12"/>
      <c r="BQ916" s="12"/>
      <c r="BR916" s="12"/>
      <c r="BS916" s="12"/>
      <c r="BT916" s="12"/>
      <c r="BU916" s="12"/>
      <c r="BV916" s="12"/>
      <c r="BW916" s="12"/>
      <c r="BX916" s="12"/>
      <c r="BY916" s="12"/>
      <c r="BZ916" s="12"/>
      <c r="CA916" s="12"/>
      <c r="CB916" s="12"/>
      <c r="CC916" s="12"/>
      <c r="CD916" s="12"/>
      <c r="CE916" s="12"/>
    </row>
    <row r="917" spans="1:83" ht="14.2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  <c r="AO917" s="12"/>
      <c r="AP917" s="12"/>
      <c r="AQ917" s="12"/>
      <c r="AR917" s="12"/>
      <c r="AS917" s="12"/>
      <c r="AT917" s="12"/>
      <c r="AU917" s="12"/>
      <c r="AV917" s="12"/>
      <c r="AW917" s="12"/>
      <c r="AX917" s="12"/>
      <c r="AY917" s="12"/>
      <c r="AZ917" s="12"/>
      <c r="BA917" s="12"/>
      <c r="BB917" s="12"/>
      <c r="BC917" s="12"/>
      <c r="BD917" s="12"/>
      <c r="BE917" s="12"/>
      <c r="BF917" s="12"/>
      <c r="BG917" s="12"/>
      <c r="BH917" s="12"/>
      <c r="BI917" s="12"/>
      <c r="BJ917" s="12"/>
      <c r="BK917" s="12"/>
      <c r="BL917" s="12"/>
      <c r="BM917" s="12"/>
      <c r="BN917" s="12"/>
      <c r="BO917" s="12"/>
      <c r="BP917" s="12"/>
      <c r="BQ917" s="12"/>
      <c r="BR917" s="12"/>
      <c r="BS917" s="12"/>
      <c r="BT917" s="12"/>
      <c r="BU917" s="12"/>
      <c r="BV917" s="12"/>
      <c r="BW917" s="12"/>
      <c r="BX917" s="12"/>
      <c r="BY917" s="12"/>
      <c r="BZ917" s="12"/>
      <c r="CA917" s="12"/>
      <c r="CB917" s="12"/>
      <c r="CC917" s="12"/>
      <c r="CD917" s="12"/>
      <c r="CE917" s="12"/>
    </row>
    <row r="918" spans="1:83" ht="14.2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  <c r="AO918" s="12"/>
      <c r="AP918" s="12"/>
      <c r="AQ918" s="12"/>
      <c r="AR918" s="12"/>
      <c r="AS918" s="12"/>
      <c r="AT918" s="12"/>
      <c r="AU918" s="12"/>
      <c r="AV918" s="12"/>
      <c r="AW918" s="12"/>
      <c r="AX918" s="12"/>
      <c r="AY918" s="12"/>
      <c r="AZ918" s="12"/>
      <c r="BA918" s="12"/>
      <c r="BB918" s="12"/>
      <c r="BC918" s="12"/>
      <c r="BD918" s="12"/>
      <c r="BE918" s="12"/>
      <c r="BF918" s="12"/>
      <c r="BG918" s="12"/>
      <c r="BH918" s="12"/>
      <c r="BI918" s="12"/>
      <c r="BJ918" s="12"/>
      <c r="BK918" s="12"/>
      <c r="BL918" s="12"/>
      <c r="BM918" s="12"/>
      <c r="BN918" s="12"/>
      <c r="BO918" s="12"/>
      <c r="BP918" s="12"/>
      <c r="BQ918" s="12"/>
      <c r="BR918" s="12"/>
      <c r="BS918" s="12"/>
      <c r="BT918" s="12"/>
      <c r="BU918" s="12"/>
      <c r="BV918" s="12"/>
      <c r="BW918" s="12"/>
      <c r="BX918" s="12"/>
      <c r="BY918" s="12"/>
      <c r="BZ918" s="12"/>
      <c r="CA918" s="12"/>
      <c r="CB918" s="12"/>
      <c r="CC918" s="12"/>
      <c r="CD918" s="12"/>
      <c r="CE918" s="12"/>
    </row>
    <row r="919" spans="1:83" ht="14.2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  <c r="AO919" s="12"/>
      <c r="AP919" s="12"/>
      <c r="AQ919" s="12"/>
      <c r="AR919" s="12"/>
      <c r="AS919" s="12"/>
      <c r="AT919" s="12"/>
      <c r="AU919" s="12"/>
      <c r="AV919" s="12"/>
      <c r="AW919" s="12"/>
      <c r="AX919" s="12"/>
      <c r="AY919" s="12"/>
      <c r="AZ919" s="12"/>
      <c r="BA919" s="12"/>
      <c r="BB919" s="12"/>
      <c r="BC919" s="12"/>
      <c r="BD919" s="12"/>
      <c r="BE919" s="12"/>
      <c r="BF919" s="12"/>
      <c r="BG919" s="12"/>
      <c r="BH919" s="12"/>
      <c r="BI919" s="12"/>
      <c r="BJ919" s="12"/>
      <c r="BK919" s="12"/>
      <c r="BL919" s="12"/>
      <c r="BM919" s="12"/>
      <c r="BN919" s="12"/>
      <c r="BO919" s="12"/>
      <c r="BP919" s="12"/>
      <c r="BQ919" s="12"/>
      <c r="BR919" s="12"/>
      <c r="BS919" s="12"/>
      <c r="BT919" s="12"/>
      <c r="BU919" s="12"/>
      <c r="BV919" s="12"/>
      <c r="BW919" s="12"/>
      <c r="BX919" s="12"/>
      <c r="BY919" s="12"/>
      <c r="BZ919" s="12"/>
      <c r="CA919" s="12"/>
      <c r="CB919" s="12"/>
      <c r="CC919" s="12"/>
      <c r="CD919" s="12"/>
      <c r="CE919" s="12"/>
    </row>
    <row r="920" spans="1:83" ht="14.2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  <c r="AO920" s="12"/>
      <c r="AP920" s="12"/>
      <c r="AQ920" s="12"/>
      <c r="AR920" s="12"/>
      <c r="AS920" s="12"/>
      <c r="AT920" s="12"/>
      <c r="AU920" s="12"/>
      <c r="AV920" s="12"/>
      <c r="AW920" s="12"/>
      <c r="AX920" s="12"/>
      <c r="AY920" s="12"/>
      <c r="AZ920" s="12"/>
      <c r="BA920" s="12"/>
      <c r="BB920" s="12"/>
      <c r="BC920" s="12"/>
      <c r="BD920" s="12"/>
      <c r="BE920" s="12"/>
      <c r="BF920" s="12"/>
      <c r="BG920" s="12"/>
      <c r="BH920" s="12"/>
      <c r="BI920" s="12"/>
      <c r="BJ920" s="12"/>
      <c r="BK920" s="12"/>
      <c r="BL920" s="12"/>
      <c r="BM920" s="12"/>
      <c r="BN920" s="12"/>
      <c r="BO920" s="12"/>
      <c r="BP920" s="12"/>
      <c r="BQ920" s="12"/>
      <c r="BR920" s="12"/>
      <c r="BS920" s="12"/>
      <c r="BT920" s="12"/>
      <c r="BU920" s="12"/>
      <c r="BV920" s="12"/>
      <c r="BW920" s="12"/>
      <c r="BX920" s="12"/>
      <c r="BY920" s="12"/>
      <c r="BZ920" s="12"/>
      <c r="CA920" s="12"/>
      <c r="CB920" s="12"/>
      <c r="CC920" s="12"/>
      <c r="CD920" s="12"/>
      <c r="CE920" s="12"/>
    </row>
    <row r="921" spans="1:83" ht="14.2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  <c r="AO921" s="12"/>
      <c r="AP921" s="12"/>
      <c r="AQ921" s="12"/>
      <c r="AR921" s="12"/>
      <c r="AS921" s="12"/>
      <c r="AT921" s="12"/>
      <c r="AU921" s="12"/>
      <c r="AV921" s="12"/>
      <c r="AW921" s="12"/>
      <c r="AX921" s="12"/>
      <c r="AY921" s="12"/>
      <c r="AZ921" s="12"/>
      <c r="BA921" s="12"/>
      <c r="BB921" s="12"/>
      <c r="BC921" s="12"/>
      <c r="BD921" s="12"/>
      <c r="BE921" s="12"/>
      <c r="BF921" s="12"/>
      <c r="BG921" s="12"/>
      <c r="BH921" s="12"/>
      <c r="BI921" s="12"/>
      <c r="BJ921" s="12"/>
      <c r="BK921" s="12"/>
      <c r="BL921" s="12"/>
      <c r="BM921" s="12"/>
      <c r="BN921" s="12"/>
      <c r="BO921" s="12"/>
      <c r="BP921" s="12"/>
      <c r="BQ921" s="12"/>
      <c r="BR921" s="12"/>
      <c r="BS921" s="12"/>
      <c r="BT921" s="12"/>
      <c r="BU921" s="12"/>
      <c r="BV921" s="12"/>
      <c r="BW921" s="12"/>
      <c r="BX921" s="12"/>
      <c r="BY921" s="12"/>
      <c r="BZ921" s="12"/>
      <c r="CA921" s="12"/>
      <c r="CB921" s="12"/>
      <c r="CC921" s="12"/>
      <c r="CD921" s="12"/>
      <c r="CE921" s="12"/>
    </row>
    <row r="922" spans="1:83" ht="14.2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  <c r="AO922" s="12"/>
      <c r="AP922" s="12"/>
      <c r="AQ922" s="12"/>
      <c r="AR922" s="12"/>
      <c r="AS922" s="12"/>
      <c r="AT922" s="12"/>
      <c r="AU922" s="12"/>
      <c r="AV922" s="12"/>
      <c r="AW922" s="12"/>
      <c r="AX922" s="12"/>
      <c r="AY922" s="12"/>
      <c r="AZ922" s="12"/>
      <c r="BA922" s="12"/>
      <c r="BB922" s="12"/>
      <c r="BC922" s="12"/>
      <c r="BD922" s="12"/>
      <c r="BE922" s="12"/>
      <c r="BF922" s="12"/>
      <c r="BG922" s="12"/>
      <c r="BH922" s="12"/>
      <c r="BI922" s="12"/>
      <c r="BJ922" s="12"/>
      <c r="BK922" s="12"/>
      <c r="BL922" s="12"/>
      <c r="BM922" s="12"/>
      <c r="BN922" s="12"/>
      <c r="BO922" s="12"/>
      <c r="BP922" s="12"/>
      <c r="BQ922" s="12"/>
      <c r="BR922" s="12"/>
      <c r="BS922" s="12"/>
      <c r="BT922" s="12"/>
      <c r="BU922" s="12"/>
      <c r="BV922" s="12"/>
      <c r="BW922" s="12"/>
      <c r="BX922" s="12"/>
      <c r="BY922" s="12"/>
      <c r="BZ922" s="12"/>
      <c r="CA922" s="12"/>
      <c r="CB922" s="12"/>
      <c r="CC922" s="12"/>
      <c r="CD922" s="12"/>
      <c r="CE922" s="12"/>
    </row>
    <row r="923" spans="1:83" ht="14.2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  <c r="AO923" s="12"/>
      <c r="AP923" s="12"/>
      <c r="AQ923" s="12"/>
      <c r="AR923" s="12"/>
      <c r="AS923" s="12"/>
      <c r="AT923" s="12"/>
      <c r="AU923" s="12"/>
      <c r="AV923" s="12"/>
      <c r="AW923" s="12"/>
      <c r="AX923" s="12"/>
      <c r="AY923" s="12"/>
      <c r="AZ923" s="12"/>
      <c r="BA923" s="12"/>
      <c r="BB923" s="12"/>
      <c r="BC923" s="12"/>
      <c r="BD923" s="12"/>
      <c r="BE923" s="12"/>
      <c r="BF923" s="12"/>
      <c r="BG923" s="12"/>
      <c r="BH923" s="12"/>
      <c r="BI923" s="12"/>
      <c r="BJ923" s="12"/>
      <c r="BK923" s="12"/>
      <c r="BL923" s="12"/>
      <c r="BM923" s="12"/>
      <c r="BN923" s="12"/>
      <c r="BO923" s="12"/>
      <c r="BP923" s="12"/>
      <c r="BQ923" s="12"/>
      <c r="BR923" s="12"/>
      <c r="BS923" s="12"/>
      <c r="BT923" s="12"/>
      <c r="BU923" s="12"/>
      <c r="BV923" s="12"/>
      <c r="BW923" s="12"/>
      <c r="BX923" s="12"/>
      <c r="BY923" s="12"/>
      <c r="BZ923" s="12"/>
      <c r="CA923" s="12"/>
      <c r="CB923" s="12"/>
      <c r="CC923" s="12"/>
      <c r="CD923" s="12"/>
      <c r="CE923" s="12"/>
    </row>
    <row r="924" spans="1:83" ht="14.2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  <c r="AO924" s="12"/>
      <c r="AP924" s="12"/>
      <c r="AQ924" s="12"/>
      <c r="AR924" s="12"/>
      <c r="AS924" s="12"/>
      <c r="AT924" s="12"/>
      <c r="AU924" s="12"/>
      <c r="AV924" s="12"/>
      <c r="AW924" s="12"/>
      <c r="AX924" s="12"/>
      <c r="AY924" s="12"/>
      <c r="AZ924" s="12"/>
      <c r="BA924" s="12"/>
      <c r="BB924" s="12"/>
      <c r="BC924" s="12"/>
      <c r="BD924" s="12"/>
      <c r="BE924" s="12"/>
      <c r="BF924" s="12"/>
      <c r="BG924" s="12"/>
      <c r="BH924" s="12"/>
      <c r="BI924" s="12"/>
      <c r="BJ924" s="12"/>
      <c r="BK924" s="12"/>
      <c r="BL924" s="12"/>
      <c r="BM924" s="12"/>
      <c r="BN924" s="12"/>
      <c r="BO924" s="12"/>
      <c r="BP924" s="12"/>
      <c r="BQ924" s="12"/>
      <c r="BR924" s="12"/>
      <c r="BS924" s="12"/>
      <c r="BT924" s="12"/>
      <c r="BU924" s="12"/>
      <c r="BV924" s="12"/>
      <c r="BW924" s="12"/>
      <c r="BX924" s="12"/>
      <c r="BY924" s="12"/>
      <c r="BZ924" s="12"/>
      <c r="CA924" s="12"/>
      <c r="CB924" s="12"/>
      <c r="CC924" s="12"/>
      <c r="CD924" s="12"/>
      <c r="CE924" s="12"/>
    </row>
    <row r="925" spans="1:83" ht="14.2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  <c r="AO925" s="12"/>
      <c r="AP925" s="12"/>
      <c r="AQ925" s="12"/>
      <c r="AR925" s="12"/>
      <c r="AS925" s="12"/>
      <c r="AT925" s="12"/>
      <c r="AU925" s="12"/>
      <c r="AV925" s="12"/>
      <c r="AW925" s="12"/>
      <c r="AX925" s="12"/>
      <c r="AY925" s="12"/>
      <c r="AZ925" s="12"/>
      <c r="BA925" s="12"/>
      <c r="BB925" s="12"/>
      <c r="BC925" s="12"/>
      <c r="BD925" s="12"/>
      <c r="BE925" s="12"/>
      <c r="BF925" s="12"/>
      <c r="BG925" s="12"/>
      <c r="BH925" s="12"/>
      <c r="BI925" s="12"/>
      <c r="BJ925" s="12"/>
      <c r="BK925" s="12"/>
      <c r="BL925" s="12"/>
      <c r="BM925" s="12"/>
      <c r="BN925" s="12"/>
      <c r="BO925" s="12"/>
      <c r="BP925" s="12"/>
      <c r="BQ925" s="12"/>
      <c r="BR925" s="12"/>
      <c r="BS925" s="12"/>
      <c r="BT925" s="12"/>
      <c r="BU925" s="12"/>
      <c r="BV925" s="12"/>
      <c r="BW925" s="12"/>
      <c r="BX925" s="12"/>
      <c r="BY925" s="12"/>
      <c r="BZ925" s="12"/>
      <c r="CA925" s="12"/>
      <c r="CB925" s="12"/>
      <c r="CC925" s="12"/>
      <c r="CD925" s="12"/>
      <c r="CE925" s="12"/>
    </row>
    <row r="926" spans="1:83" ht="14.2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  <c r="AO926" s="12"/>
      <c r="AP926" s="12"/>
      <c r="AQ926" s="12"/>
      <c r="AR926" s="12"/>
      <c r="AS926" s="12"/>
      <c r="AT926" s="12"/>
      <c r="AU926" s="12"/>
      <c r="AV926" s="12"/>
      <c r="AW926" s="12"/>
      <c r="AX926" s="12"/>
      <c r="AY926" s="12"/>
      <c r="AZ926" s="12"/>
      <c r="BA926" s="12"/>
      <c r="BB926" s="12"/>
      <c r="BC926" s="12"/>
      <c r="BD926" s="12"/>
      <c r="BE926" s="12"/>
      <c r="BF926" s="12"/>
      <c r="BG926" s="12"/>
      <c r="BH926" s="12"/>
      <c r="BI926" s="12"/>
      <c r="BJ926" s="12"/>
      <c r="BK926" s="12"/>
      <c r="BL926" s="12"/>
      <c r="BM926" s="12"/>
      <c r="BN926" s="12"/>
      <c r="BO926" s="12"/>
      <c r="BP926" s="12"/>
      <c r="BQ926" s="12"/>
      <c r="BR926" s="12"/>
      <c r="BS926" s="12"/>
      <c r="BT926" s="12"/>
      <c r="BU926" s="12"/>
      <c r="BV926" s="12"/>
      <c r="BW926" s="12"/>
      <c r="BX926" s="12"/>
      <c r="BY926" s="12"/>
      <c r="BZ926" s="12"/>
      <c r="CA926" s="12"/>
      <c r="CB926" s="12"/>
      <c r="CC926" s="12"/>
      <c r="CD926" s="12"/>
      <c r="CE926" s="12"/>
    </row>
    <row r="927" spans="1:83" ht="14.2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  <c r="AO927" s="12"/>
      <c r="AP927" s="12"/>
      <c r="AQ927" s="12"/>
      <c r="AR927" s="12"/>
      <c r="AS927" s="12"/>
      <c r="AT927" s="12"/>
      <c r="AU927" s="12"/>
      <c r="AV927" s="12"/>
      <c r="AW927" s="12"/>
      <c r="AX927" s="12"/>
      <c r="AY927" s="12"/>
      <c r="AZ927" s="12"/>
      <c r="BA927" s="12"/>
      <c r="BB927" s="12"/>
      <c r="BC927" s="12"/>
      <c r="BD927" s="12"/>
      <c r="BE927" s="12"/>
      <c r="BF927" s="12"/>
      <c r="BG927" s="12"/>
      <c r="BH927" s="12"/>
      <c r="BI927" s="12"/>
      <c r="BJ927" s="12"/>
      <c r="BK927" s="12"/>
      <c r="BL927" s="12"/>
      <c r="BM927" s="12"/>
      <c r="BN927" s="12"/>
      <c r="BO927" s="12"/>
      <c r="BP927" s="12"/>
      <c r="BQ927" s="12"/>
      <c r="BR927" s="12"/>
      <c r="BS927" s="12"/>
      <c r="BT927" s="12"/>
      <c r="BU927" s="12"/>
      <c r="BV927" s="12"/>
      <c r="BW927" s="12"/>
      <c r="BX927" s="12"/>
      <c r="BY927" s="12"/>
      <c r="BZ927" s="12"/>
      <c r="CA927" s="12"/>
      <c r="CB927" s="12"/>
      <c r="CC927" s="12"/>
      <c r="CD927" s="12"/>
      <c r="CE927" s="12"/>
    </row>
    <row r="928" spans="1:83" ht="14.2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  <c r="AO928" s="12"/>
      <c r="AP928" s="12"/>
      <c r="AQ928" s="12"/>
      <c r="AR928" s="12"/>
      <c r="AS928" s="12"/>
      <c r="AT928" s="12"/>
      <c r="AU928" s="12"/>
      <c r="AV928" s="12"/>
      <c r="AW928" s="12"/>
      <c r="AX928" s="12"/>
      <c r="AY928" s="12"/>
      <c r="AZ928" s="12"/>
      <c r="BA928" s="12"/>
      <c r="BB928" s="12"/>
      <c r="BC928" s="12"/>
      <c r="BD928" s="12"/>
      <c r="BE928" s="12"/>
      <c r="BF928" s="12"/>
      <c r="BG928" s="12"/>
      <c r="BH928" s="12"/>
      <c r="BI928" s="12"/>
      <c r="BJ928" s="12"/>
      <c r="BK928" s="12"/>
      <c r="BL928" s="12"/>
      <c r="BM928" s="12"/>
      <c r="BN928" s="12"/>
      <c r="BO928" s="12"/>
      <c r="BP928" s="12"/>
      <c r="BQ928" s="12"/>
      <c r="BR928" s="12"/>
      <c r="BS928" s="12"/>
      <c r="BT928" s="12"/>
      <c r="BU928" s="12"/>
      <c r="BV928" s="12"/>
      <c r="BW928" s="12"/>
      <c r="BX928" s="12"/>
      <c r="BY928" s="12"/>
      <c r="BZ928" s="12"/>
      <c r="CA928" s="12"/>
      <c r="CB928" s="12"/>
      <c r="CC928" s="12"/>
      <c r="CD928" s="12"/>
      <c r="CE928" s="12"/>
    </row>
    <row r="929" spans="1:83" ht="14.2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  <c r="AL929" s="12"/>
      <c r="AM929" s="12"/>
      <c r="AN929" s="12"/>
      <c r="AO929" s="12"/>
      <c r="AP929" s="12"/>
      <c r="AQ929" s="12"/>
      <c r="AR929" s="12"/>
      <c r="AS929" s="12"/>
      <c r="AT929" s="12"/>
      <c r="AU929" s="12"/>
      <c r="AV929" s="12"/>
      <c r="AW929" s="12"/>
      <c r="AX929" s="12"/>
      <c r="AY929" s="12"/>
      <c r="AZ929" s="12"/>
      <c r="BA929" s="12"/>
      <c r="BB929" s="12"/>
      <c r="BC929" s="12"/>
      <c r="BD929" s="12"/>
      <c r="BE929" s="12"/>
      <c r="BF929" s="12"/>
      <c r="BG929" s="12"/>
      <c r="BH929" s="12"/>
      <c r="BI929" s="12"/>
      <c r="BJ929" s="12"/>
      <c r="BK929" s="12"/>
      <c r="BL929" s="12"/>
      <c r="BM929" s="12"/>
      <c r="BN929" s="12"/>
      <c r="BO929" s="12"/>
      <c r="BP929" s="12"/>
      <c r="BQ929" s="12"/>
      <c r="BR929" s="12"/>
      <c r="BS929" s="12"/>
      <c r="BT929" s="12"/>
      <c r="BU929" s="12"/>
      <c r="BV929" s="12"/>
      <c r="BW929" s="12"/>
      <c r="BX929" s="12"/>
      <c r="BY929" s="12"/>
      <c r="BZ929" s="12"/>
      <c r="CA929" s="12"/>
      <c r="CB929" s="12"/>
      <c r="CC929" s="12"/>
      <c r="CD929" s="12"/>
      <c r="CE929" s="12"/>
    </row>
    <row r="930" spans="1:83" ht="14.2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  <c r="AL930" s="12"/>
      <c r="AM930" s="12"/>
      <c r="AN930" s="12"/>
      <c r="AO930" s="12"/>
      <c r="AP930" s="12"/>
      <c r="AQ930" s="12"/>
      <c r="AR930" s="12"/>
      <c r="AS930" s="12"/>
      <c r="AT930" s="12"/>
      <c r="AU930" s="12"/>
      <c r="AV930" s="12"/>
      <c r="AW930" s="12"/>
      <c r="AX930" s="12"/>
      <c r="AY930" s="12"/>
      <c r="AZ930" s="12"/>
      <c r="BA930" s="12"/>
      <c r="BB930" s="12"/>
      <c r="BC930" s="12"/>
      <c r="BD930" s="12"/>
      <c r="BE930" s="12"/>
      <c r="BF930" s="12"/>
      <c r="BG930" s="12"/>
      <c r="BH930" s="12"/>
      <c r="BI930" s="12"/>
      <c r="BJ930" s="12"/>
      <c r="BK930" s="12"/>
      <c r="BL930" s="12"/>
      <c r="BM930" s="12"/>
      <c r="BN930" s="12"/>
      <c r="BO930" s="12"/>
      <c r="BP930" s="12"/>
      <c r="BQ930" s="12"/>
      <c r="BR930" s="12"/>
      <c r="BS930" s="12"/>
      <c r="BT930" s="12"/>
      <c r="BU930" s="12"/>
      <c r="BV930" s="12"/>
      <c r="BW930" s="12"/>
      <c r="BX930" s="12"/>
      <c r="BY930" s="12"/>
      <c r="BZ930" s="12"/>
      <c r="CA930" s="12"/>
      <c r="CB930" s="12"/>
      <c r="CC930" s="12"/>
      <c r="CD930" s="12"/>
      <c r="CE930" s="12"/>
    </row>
    <row r="931" spans="1:83" ht="14.2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  <c r="AO931" s="12"/>
      <c r="AP931" s="12"/>
      <c r="AQ931" s="12"/>
      <c r="AR931" s="12"/>
      <c r="AS931" s="12"/>
      <c r="AT931" s="12"/>
      <c r="AU931" s="12"/>
      <c r="AV931" s="12"/>
      <c r="AW931" s="12"/>
      <c r="AX931" s="12"/>
      <c r="AY931" s="12"/>
      <c r="AZ931" s="12"/>
      <c r="BA931" s="12"/>
      <c r="BB931" s="12"/>
      <c r="BC931" s="12"/>
      <c r="BD931" s="12"/>
      <c r="BE931" s="12"/>
      <c r="BF931" s="12"/>
      <c r="BG931" s="12"/>
      <c r="BH931" s="12"/>
      <c r="BI931" s="12"/>
      <c r="BJ931" s="12"/>
      <c r="BK931" s="12"/>
      <c r="BL931" s="12"/>
      <c r="BM931" s="12"/>
      <c r="BN931" s="12"/>
      <c r="BO931" s="12"/>
      <c r="BP931" s="12"/>
      <c r="BQ931" s="12"/>
      <c r="BR931" s="12"/>
      <c r="BS931" s="12"/>
      <c r="BT931" s="12"/>
      <c r="BU931" s="12"/>
      <c r="BV931" s="12"/>
      <c r="BW931" s="12"/>
      <c r="BX931" s="12"/>
      <c r="BY931" s="12"/>
      <c r="BZ931" s="12"/>
      <c r="CA931" s="12"/>
      <c r="CB931" s="12"/>
      <c r="CC931" s="12"/>
      <c r="CD931" s="12"/>
      <c r="CE931" s="12"/>
    </row>
    <row r="932" spans="1:83" ht="14.2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  <c r="AL932" s="12"/>
      <c r="AM932" s="12"/>
      <c r="AN932" s="12"/>
      <c r="AO932" s="12"/>
      <c r="AP932" s="12"/>
      <c r="AQ932" s="12"/>
      <c r="AR932" s="12"/>
      <c r="AS932" s="12"/>
      <c r="AT932" s="12"/>
      <c r="AU932" s="12"/>
      <c r="AV932" s="12"/>
      <c r="AW932" s="12"/>
      <c r="AX932" s="12"/>
      <c r="AY932" s="12"/>
      <c r="AZ932" s="12"/>
      <c r="BA932" s="12"/>
      <c r="BB932" s="12"/>
      <c r="BC932" s="12"/>
      <c r="BD932" s="12"/>
      <c r="BE932" s="12"/>
      <c r="BF932" s="12"/>
      <c r="BG932" s="12"/>
      <c r="BH932" s="12"/>
      <c r="BI932" s="12"/>
      <c r="BJ932" s="12"/>
      <c r="BK932" s="12"/>
      <c r="BL932" s="12"/>
      <c r="BM932" s="12"/>
      <c r="BN932" s="12"/>
      <c r="BO932" s="12"/>
      <c r="BP932" s="12"/>
      <c r="BQ932" s="12"/>
      <c r="BR932" s="12"/>
      <c r="BS932" s="12"/>
      <c r="BT932" s="12"/>
      <c r="BU932" s="12"/>
      <c r="BV932" s="12"/>
      <c r="BW932" s="12"/>
      <c r="BX932" s="12"/>
      <c r="BY932" s="12"/>
      <c r="BZ932" s="12"/>
      <c r="CA932" s="12"/>
      <c r="CB932" s="12"/>
      <c r="CC932" s="12"/>
      <c r="CD932" s="12"/>
      <c r="CE932" s="12"/>
    </row>
    <row r="933" spans="1:83" ht="14.2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  <c r="AO933" s="12"/>
      <c r="AP933" s="12"/>
      <c r="AQ933" s="12"/>
      <c r="AR933" s="12"/>
      <c r="AS933" s="12"/>
      <c r="AT933" s="12"/>
      <c r="AU933" s="12"/>
      <c r="AV933" s="12"/>
      <c r="AW933" s="12"/>
      <c r="AX933" s="12"/>
      <c r="AY933" s="12"/>
      <c r="AZ933" s="12"/>
      <c r="BA933" s="12"/>
      <c r="BB933" s="12"/>
      <c r="BC933" s="12"/>
      <c r="BD933" s="12"/>
      <c r="BE933" s="12"/>
      <c r="BF933" s="12"/>
      <c r="BG933" s="12"/>
      <c r="BH933" s="12"/>
      <c r="BI933" s="12"/>
      <c r="BJ933" s="12"/>
      <c r="BK933" s="12"/>
      <c r="BL933" s="12"/>
      <c r="BM933" s="12"/>
      <c r="BN933" s="12"/>
      <c r="BO933" s="12"/>
      <c r="BP933" s="12"/>
      <c r="BQ933" s="12"/>
      <c r="BR933" s="12"/>
      <c r="BS933" s="12"/>
      <c r="BT933" s="12"/>
      <c r="BU933" s="12"/>
      <c r="BV933" s="12"/>
      <c r="BW933" s="12"/>
      <c r="BX933" s="12"/>
      <c r="BY933" s="12"/>
      <c r="BZ933" s="12"/>
      <c r="CA933" s="12"/>
      <c r="CB933" s="12"/>
      <c r="CC933" s="12"/>
      <c r="CD933" s="12"/>
      <c r="CE933" s="12"/>
    </row>
    <row r="934" spans="1:83" ht="14.2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  <c r="AO934" s="12"/>
      <c r="AP934" s="12"/>
      <c r="AQ934" s="12"/>
      <c r="AR934" s="12"/>
      <c r="AS934" s="12"/>
      <c r="AT934" s="12"/>
      <c r="AU934" s="12"/>
      <c r="AV934" s="12"/>
      <c r="AW934" s="12"/>
      <c r="AX934" s="12"/>
      <c r="AY934" s="12"/>
      <c r="AZ934" s="12"/>
      <c r="BA934" s="12"/>
      <c r="BB934" s="12"/>
      <c r="BC934" s="12"/>
      <c r="BD934" s="12"/>
      <c r="BE934" s="12"/>
      <c r="BF934" s="12"/>
      <c r="BG934" s="12"/>
      <c r="BH934" s="12"/>
      <c r="BI934" s="12"/>
      <c r="BJ934" s="12"/>
      <c r="BK934" s="12"/>
      <c r="BL934" s="12"/>
      <c r="BM934" s="12"/>
      <c r="BN934" s="12"/>
      <c r="BO934" s="12"/>
      <c r="BP934" s="12"/>
      <c r="BQ934" s="12"/>
      <c r="BR934" s="12"/>
      <c r="BS934" s="12"/>
      <c r="BT934" s="12"/>
      <c r="BU934" s="12"/>
      <c r="BV934" s="12"/>
      <c r="BW934" s="12"/>
      <c r="BX934" s="12"/>
      <c r="BY934" s="12"/>
      <c r="BZ934" s="12"/>
      <c r="CA934" s="12"/>
      <c r="CB934" s="12"/>
      <c r="CC934" s="12"/>
      <c r="CD934" s="12"/>
      <c r="CE934" s="12"/>
    </row>
    <row r="935" spans="1:83" ht="14.2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  <c r="AO935" s="12"/>
      <c r="AP935" s="12"/>
      <c r="AQ935" s="12"/>
      <c r="AR935" s="12"/>
      <c r="AS935" s="12"/>
      <c r="AT935" s="12"/>
      <c r="AU935" s="12"/>
      <c r="AV935" s="12"/>
      <c r="AW935" s="12"/>
      <c r="AX935" s="12"/>
      <c r="AY935" s="12"/>
      <c r="AZ935" s="12"/>
      <c r="BA935" s="12"/>
      <c r="BB935" s="12"/>
      <c r="BC935" s="12"/>
      <c r="BD935" s="12"/>
      <c r="BE935" s="12"/>
      <c r="BF935" s="12"/>
      <c r="BG935" s="12"/>
      <c r="BH935" s="12"/>
      <c r="BI935" s="12"/>
      <c r="BJ935" s="12"/>
      <c r="BK935" s="12"/>
      <c r="BL935" s="12"/>
      <c r="BM935" s="12"/>
      <c r="BN935" s="12"/>
      <c r="BO935" s="12"/>
      <c r="BP935" s="12"/>
      <c r="BQ935" s="12"/>
      <c r="BR935" s="12"/>
      <c r="BS935" s="12"/>
      <c r="BT935" s="12"/>
      <c r="BU935" s="12"/>
      <c r="BV935" s="12"/>
      <c r="BW935" s="12"/>
      <c r="BX935" s="12"/>
      <c r="BY935" s="12"/>
      <c r="BZ935" s="12"/>
      <c r="CA935" s="12"/>
      <c r="CB935" s="12"/>
      <c r="CC935" s="12"/>
      <c r="CD935" s="12"/>
      <c r="CE935" s="12"/>
    </row>
    <row r="936" spans="1:83" ht="14.2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  <c r="AO936" s="12"/>
      <c r="AP936" s="12"/>
      <c r="AQ936" s="12"/>
      <c r="AR936" s="12"/>
      <c r="AS936" s="12"/>
      <c r="AT936" s="12"/>
      <c r="AU936" s="12"/>
      <c r="AV936" s="12"/>
      <c r="AW936" s="12"/>
      <c r="AX936" s="12"/>
      <c r="AY936" s="12"/>
      <c r="AZ936" s="12"/>
      <c r="BA936" s="12"/>
      <c r="BB936" s="12"/>
      <c r="BC936" s="12"/>
      <c r="BD936" s="12"/>
      <c r="BE936" s="12"/>
      <c r="BF936" s="12"/>
      <c r="BG936" s="12"/>
      <c r="BH936" s="12"/>
      <c r="BI936" s="12"/>
      <c r="BJ936" s="12"/>
      <c r="BK936" s="12"/>
      <c r="BL936" s="12"/>
      <c r="BM936" s="12"/>
      <c r="BN936" s="12"/>
      <c r="BO936" s="12"/>
      <c r="BP936" s="12"/>
      <c r="BQ936" s="12"/>
      <c r="BR936" s="12"/>
      <c r="BS936" s="12"/>
      <c r="BT936" s="12"/>
      <c r="BU936" s="12"/>
      <c r="BV936" s="12"/>
      <c r="BW936" s="12"/>
      <c r="BX936" s="12"/>
      <c r="BY936" s="12"/>
      <c r="BZ936" s="12"/>
      <c r="CA936" s="12"/>
      <c r="CB936" s="12"/>
      <c r="CC936" s="12"/>
      <c r="CD936" s="12"/>
      <c r="CE936" s="12"/>
    </row>
    <row r="937" spans="1:83" ht="14.2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  <c r="AO937" s="12"/>
      <c r="AP937" s="12"/>
      <c r="AQ937" s="12"/>
      <c r="AR937" s="12"/>
      <c r="AS937" s="12"/>
      <c r="AT937" s="12"/>
      <c r="AU937" s="12"/>
      <c r="AV937" s="12"/>
      <c r="AW937" s="12"/>
      <c r="AX937" s="12"/>
      <c r="AY937" s="12"/>
      <c r="AZ937" s="12"/>
      <c r="BA937" s="12"/>
      <c r="BB937" s="12"/>
      <c r="BC937" s="12"/>
      <c r="BD937" s="12"/>
      <c r="BE937" s="12"/>
      <c r="BF937" s="12"/>
      <c r="BG937" s="12"/>
      <c r="BH937" s="12"/>
      <c r="BI937" s="12"/>
      <c r="BJ937" s="12"/>
      <c r="BK937" s="12"/>
      <c r="BL937" s="12"/>
      <c r="BM937" s="12"/>
      <c r="BN937" s="12"/>
      <c r="BO937" s="12"/>
      <c r="BP937" s="12"/>
      <c r="BQ937" s="12"/>
      <c r="BR937" s="12"/>
      <c r="BS937" s="12"/>
      <c r="BT937" s="12"/>
      <c r="BU937" s="12"/>
      <c r="BV937" s="12"/>
      <c r="BW937" s="12"/>
      <c r="BX937" s="12"/>
      <c r="BY937" s="12"/>
      <c r="BZ937" s="12"/>
      <c r="CA937" s="12"/>
      <c r="CB937" s="12"/>
      <c r="CC937" s="12"/>
      <c r="CD937" s="12"/>
      <c r="CE937" s="12"/>
    </row>
    <row r="938" spans="1:83" ht="14.2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  <c r="AO938" s="12"/>
      <c r="AP938" s="12"/>
      <c r="AQ938" s="12"/>
      <c r="AR938" s="12"/>
      <c r="AS938" s="12"/>
      <c r="AT938" s="12"/>
      <c r="AU938" s="12"/>
      <c r="AV938" s="12"/>
      <c r="AW938" s="12"/>
      <c r="AX938" s="12"/>
      <c r="AY938" s="12"/>
      <c r="AZ938" s="12"/>
      <c r="BA938" s="12"/>
      <c r="BB938" s="12"/>
      <c r="BC938" s="12"/>
      <c r="BD938" s="12"/>
      <c r="BE938" s="12"/>
      <c r="BF938" s="12"/>
      <c r="BG938" s="12"/>
      <c r="BH938" s="12"/>
      <c r="BI938" s="12"/>
      <c r="BJ938" s="12"/>
      <c r="BK938" s="12"/>
      <c r="BL938" s="12"/>
      <c r="BM938" s="12"/>
      <c r="BN938" s="12"/>
      <c r="BO938" s="12"/>
      <c r="BP938" s="12"/>
      <c r="BQ938" s="12"/>
      <c r="BR938" s="12"/>
      <c r="BS938" s="12"/>
      <c r="BT938" s="12"/>
      <c r="BU938" s="12"/>
      <c r="BV938" s="12"/>
      <c r="BW938" s="12"/>
      <c r="BX938" s="12"/>
      <c r="BY938" s="12"/>
      <c r="BZ938" s="12"/>
      <c r="CA938" s="12"/>
      <c r="CB938" s="12"/>
      <c r="CC938" s="12"/>
      <c r="CD938" s="12"/>
      <c r="CE938" s="12"/>
    </row>
    <row r="939" spans="1:83" ht="14.2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  <c r="AO939" s="12"/>
      <c r="AP939" s="12"/>
      <c r="AQ939" s="12"/>
      <c r="AR939" s="12"/>
      <c r="AS939" s="12"/>
      <c r="AT939" s="12"/>
      <c r="AU939" s="12"/>
      <c r="AV939" s="12"/>
      <c r="AW939" s="12"/>
      <c r="AX939" s="12"/>
      <c r="AY939" s="12"/>
      <c r="AZ939" s="12"/>
      <c r="BA939" s="12"/>
      <c r="BB939" s="12"/>
      <c r="BC939" s="12"/>
      <c r="BD939" s="12"/>
      <c r="BE939" s="12"/>
      <c r="BF939" s="12"/>
      <c r="BG939" s="12"/>
      <c r="BH939" s="12"/>
      <c r="BI939" s="12"/>
      <c r="BJ939" s="12"/>
      <c r="BK939" s="12"/>
      <c r="BL939" s="12"/>
      <c r="BM939" s="12"/>
      <c r="BN939" s="12"/>
      <c r="BO939" s="12"/>
      <c r="BP939" s="12"/>
      <c r="BQ939" s="12"/>
      <c r="BR939" s="12"/>
      <c r="BS939" s="12"/>
      <c r="BT939" s="12"/>
      <c r="BU939" s="12"/>
      <c r="BV939" s="12"/>
      <c r="BW939" s="12"/>
      <c r="BX939" s="12"/>
      <c r="BY939" s="12"/>
      <c r="BZ939" s="12"/>
      <c r="CA939" s="12"/>
      <c r="CB939" s="12"/>
      <c r="CC939" s="12"/>
      <c r="CD939" s="12"/>
      <c r="CE939" s="12"/>
    </row>
    <row r="940" spans="1:83" ht="14.2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  <c r="AO940" s="12"/>
      <c r="AP940" s="12"/>
      <c r="AQ940" s="12"/>
      <c r="AR940" s="12"/>
      <c r="AS940" s="12"/>
      <c r="AT940" s="12"/>
      <c r="AU940" s="12"/>
      <c r="AV940" s="12"/>
      <c r="AW940" s="12"/>
      <c r="AX940" s="12"/>
      <c r="AY940" s="12"/>
      <c r="AZ940" s="12"/>
      <c r="BA940" s="12"/>
      <c r="BB940" s="12"/>
      <c r="BC940" s="12"/>
      <c r="BD940" s="12"/>
      <c r="BE940" s="12"/>
      <c r="BF940" s="12"/>
      <c r="BG940" s="12"/>
      <c r="BH940" s="12"/>
      <c r="BI940" s="12"/>
      <c r="BJ940" s="12"/>
      <c r="BK940" s="12"/>
      <c r="BL940" s="12"/>
      <c r="BM940" s="12"/>
      <c r="BN940" s="12"/>
      <c r="BO940" s="12"/>
      <c r="BP940" s="12"/>
      <c r="BQ940" s="12"/>
      <c r="BR940" s="12"/>
      <c r="BS940" s="12"/>
      <c r="BT940" s="12"/>
      <c r="BU940" s="12"/>
      <c r="BV940" s="12"/>
      <c r="BW940" s="12"/>
      <c r="BX940" s="12"/>
      <c r="BY940" s="12"/>
      <c r="BZ940" s="12"/>
      <c r="CA940" s="12"/>
      <c r="CB940" s="12"/>
      <c r="CC940" s="12"/>
      <c r="CD940" s="12"/>
      <c r="CE940" s="12"/>
    </row>
    <row r="941" spans="1:83" ht="14.2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  <c r="AL941" s="12"/>
      <c r="AM941" s="12"/>
      <c r="AN941" s="12"/>
      <c r="AO941" s="12"/>
      <c r="AP941" s="12"/>
      <c r="AQ941" s="12"/>
      <c r="AR941" s="12"/>
      <c r="AS941" s="12"/>
      <c r="AT941" s="12"/>
      <c r="AU941" s="12"/>
      <c r="AV941" s="12"/>
      <c r="AW941" s="12"/>
      <c r="AX941" s="12"/>
      <c r="AY941" s="12"/>
      <c r="AZ941" s="12"/>
      <c r="BA941" s="12"/>
      <c r="BB941" s="12"/>
      <c r="BC941" s="12"/>
      <c r="BD941" s="12"/>
      <c r="BE941" s="12"/>
      <c r="BF941" s="12"/>
      <c r="BG941" s="12"/>
      <c r="BH941" s="12"/>
      <c r="BI941" s="12"/>
      <c r="BJ941" s="12"/>
      <c r="BK941" s="12"/>
      <c r="BL941" s="12"/>
      <c r="BM941" s="12"/>
      <c r="BN941" s="12"/>
      <c r="BO941" s="12"/>
      <c r="BP941" s="12"/>
      <c r="BQ941" s="12"/>
      <c r="BR941" s="12"/>
      <c r="BS941" s="12"/>
      <c r="BT941" s="12"/>
      <c r="BU941" s="12"/>
      <c r="BV941" s="12"/>
      <c r="BW941" s="12"/>
      <c r="BX941" s="12"/>
      <c r="BY941" s="12"/>
      <c r="BZ941" s="12"/>
      <c r="CA941" s="12"/>
      <c r="CB941" s="12"/>
      <c r="CC941" s="12"/>
      <c r="CD941" s="12"/>
      <c r="CE941" s="12"/>
    </row>
    <row r="942" spans="1:83" ht="14.2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  <c r="AL942" s="12"/>
      <c r="AM942" s="12"/>
      <c r="AN942" s="12"/>
      <c r="AO942" s="12"/>
      <c r="AP942" s="12"/>
      <c r="AQ942" s="12"/>
      <c r="AR942" s="12"/>
      <c r="AS942" s="12"/>
      <c r="AT942" s="12"/>
      <c r="AU942" s="12"/>
      <c r="AV942" s="12"/>
      <c r="AW942" s="12"/>
      <c r="AX942" s="12"/>
      <c r="AY942" s="12"/>
      <c r="AZ942" s="12"/>
      <c r="BA942" s="12"/>
      <c r="BB942" s="12"/>
      <c r="BC942" s="12"/>
      <c r="BD942" s="12"/>
      <c r="BE942" s="12"/>
      <c r="BF942" s="12"/>
      <c r="BG942" s="12"/>
      <c r="BH942" s="12"/>
      <c r="BI942" s="12"/>
      <c r="BJ942" s="12"/>
      <c r="BK942" s="12"/>
      <c r="BL942" s="12"/>
      <c r="BM942" s="12"/>
      <c r="BN942" s="12"/>
      <c r="BO942" s="12"/>
      <c r="BP942" s="12"/>
      <c r="BQ942" s="12"/>
      <c r="BR942" s="12"/>
      <c r="BS942" s="12"/>
      <c r="BT942" s="12"/>
      <c r="BU942" s="12"/>
      <c r="BV942" s="12"/>
      <c r="BW942" s="12"/>
      <c r="BX942" s="12"/>
      <c r="BY942" s="12"/>
      <c r="BZ942" s="12"/>
      <c r="CA942" s="12"/>
      <c r="CB942" s="12"/>
      <c r="CC942" s="12"/>
      <c r="CD942" s="12"/>
      <c r="CE942" s="12"/>
    </row>
    <row r="943" spans="1:83" ht="14.2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  <c r="AL943" s="12"/>
      <c r="AM943" s="12"/>
      <c r="AN943" s="12"/>
      <c r="AO943" s="12"/>
      <c r="AP943" s="12"/>
      <c r="AQ943" s="12"/>
      <c r="AR943" s="12"/>
      <c r="AS943" s="12"/>
      <c r="AT943" s="12"/>
      <c r="AU943" s="12"/>
      <c r="AV943" s="12"/>
      <c r="AW943" s="12"/>
      <c r="AX943" s="12"/>
      <c r="AY943" s="12"/>
      <c r="AZ943" s="12"/>
      <c r="BA943" s="12"/>
      <c r="BB943" s="12"/>
      <c r="BC943" s="12"/>
      <c r="BD943" s="12"/>
      <c r="BE943" s="12"/>
      <c r="BF943" s="12"/>
      <c r="BG943" s="12"/>
      <c r="BH943" s="12"/>
      <c r="BI943" s="12"/>
      <c r="BJ943" s="12"/>
      <c r="BK943" s="12"/>
      <c r="BL943" s="12"/>
      <c r="BM943" s="12"/>
      <c r="BN943" s="12"/>
      <c r="BO943" s="12"/>
      <c r="BP943" s="12"/>
      <c r="BQ943" s="12"/>
      <c r="BR943" s="12"/>
      <c r="BS943" s="12"/>
      <c r="BT943" s="12"/>
      <c r="BU943" s="12"/>
      <c r="BV943" s="12"/>
      <c r="BW943" s="12"/>
      <c r="BX943" s="12"/>
      <c r="BY943" s="12"/>
      <c r="BZ943" s="12"/>
      <c r="CA943" s="12"/>
      <c r="CB943" s="12"/>
      <c r="CC943" s="12"/>
      <c r="CD943" s="12"/>
      <c r="CE943" s="12"/>
    </row>
    <row r="944" spans="1:83" ht="14.2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2"/>
      <c r="AN944" s="12"/>
      <c r="AO944" s="12"/>
      <c r="AP944" s="12"/>
      <c r="AQ944" s="12"/>
      <c r="AR944" s="12"/>
      <c r="AS944" s="12"/>
      <c r="AT944" s="12"/>
      <c r="AU944" s="12"/>
      <c r="AV944" s="12"/>
      <c r="AW944" s="12"/>
      <c r="AX944" s="12"/>
      <c r="AY944" s="12"/>
      <c r="AZ944" s="12"/>
      <c r="BA944" s="12"/>
      <c r="BB944" s="12"/>
      <c r="BC944" s="12"/>
      <c r="BD944" s="12"/>
      <c r="BE944" s="12"/>
      <c r="BF944" s="12"/>
      <c r="BG944" s="12"/>
      <c r="BH944" s="12"/>
      <c r="BI944" s="12"/>
      <c r="BJ944" s="12"/>
      <c r="BK944" s="12"/>
      <c r="BL944" s="12"/>
      <c r="BM944" s="12"/>
      <c r="BN944" s="12"/>
      <c r="BO944" s="12"/>
      <c r="BP944" s="12"/>
      <c r="BQ944" s="12"/>
      <c r="BR944" s="12"/>
      <c r="BS944" s="12"/>
      <c r="BT944" s="12"/>
      <c r="BU944" s="12"/>
      <c r="BV944" s="12"/>
      <c r="BW944" s="12"/>
      <c r="BX944" s="12"/>
      <c r="BY944" s="12"/>
      <c r="BZ944" s="12"/>
      <c r="CA944" s="12"/>
      <c r="CB944" s="12"/>
      <c r="CC944" s="12"/>
      <c r="CD944" s="12"/>
      <c r="CE944" s="12"/>
    </row>
    <row r="945" spans="1:83" ht="14.2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  <c r="AO945" s="12"/>
      <c r="AP945" s="12"/>
      <c r="AQ945" s="12"/>
      <c r="AR945" s="12"/>
      <c r="AS945" s="12"/>
      <c r="AT945" s="12"/>
      <c r="AU945" s="12"/>
      <c r="AV945" s="12"/>
      <c r="AW945" s="12"/>
      <c r="AX945" s="12"/>
      <c r="AY945" s="12"/>
      <c r="AZ945" s="12"/>
      <c r="BA945" s="12"/>
      <c r="BB945" s="12"/>
      <c r="BC945" s="12"/>
      <c r="BD945" s="12"/>
      <c r="BE945" s="12"/>
      <c r="BF945" s="12"/>
      <c r="BG945" s="12"/>
      <c r="BH945" s="12"/>
      <c r="BI945" s="12"/>
      <c r="BJ945" s="12"/>
      <c r="BK945" s="12"/>
      <c r="BL945" s="12"/>
      <c r="BM945" s="12"/>
      <c r="BN945" s="12"/>
      <c r="BO945" s="12"/>
      <c r="BP945" s="12"/>
      <c r="BQ945" s="12"/>
      <c r="BR945" s="12"/>
      <c r="BS945" s="12"/>
      <c r="BT945" s="12"/>
      <c r="BU945" s="12"/>
      <c r="BV945" s="12"/>
      <c r="BW945" s="12"/>
      <c r="BX945" s="12"/>
      <c r="BY945" s="12"/>
      <c r="BZ945" s="12"/>
      <c r="CA945" s="12"/>
      <c r="CB945" s="12"/>
      <c r="CC945" s="12"/>
      <c r="CD945" s="12"/>
      <c r="CE945" s="12"/>
    </row>
    <row r="946" spans="1:83" ht="14.2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  <c r="AO946" s="12"/>
      <c r="AP946" s="12"/>
      <c r="AQ946" s="12"/>
      <c r="AR946" s="12"/>
      <c r="AS946" s="12"/>
      <c r="AT946" s="12"/>
      <c r="AU946" s="12"/>
      <c r="AV946" s="12"/>
      <c r="AW946" s="12"/>
      <c r="AX946" s="12"/>
      <c r="AY946" s="12"/>
      <c r="AZ946" s="12"/>
      <c r="BA946" s="12"/>
      <c r="BB946" s="12"/>
      <c r="BC946" s="12"/>
      <c r="BD946" s="12"/>
      <c r="BE946" s="12"/>
      <c r="BF946" s="12"/>
      <c r="BG946" s="12"/>
      <c r="BH946" s="12"/>
      <c r="BI946" s="12"/>
      <c r="BJ946" s="12"/>
      <c r="BK946" s="12"/>
      <c r="BL946" s="12"/>
      <c r="BM946" s="12"/>
      <c r="BN946" s="12"/>
      <c r="BO946" s="12"/>
      <c r="BP946" s="12"/>
      <c r="BQ946" s="12"/>
      <c r="BR946" s="12"/>
      <c r="BS946" s="12"/>
      <c r="BT946" s="12"/>
      <c r="BU946" s="12"/>
      <c r="BV946" s="12"/>
      <c r="BW946" s="12"/>
      <c r="BX946" s="12"/>
      <c r="BY946" s="12"/>
      <c r="BZ946" s="12"/>
      <c r="CA946" s="12"/>
      <c r="CB946" s="12"/>
      <c r="CC946" s="12"/>
      <c r="CD946" s="12"/>
      <c r="CE946" s="12"/>
    </row>
    <row r="947" spans="1:83" ht="14.2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  <c r="AL947" s="12"/>
      <c r="AM947" s="12"/>
      <c r="AN947" s="12"/>
      <c r="AO947" s="12"/>
      <c r="AP947" s="12"/>
      <c r="AQ947" s="12"/>
      <c r="AR947" s="12"/>
      <c r="AS947" s="12"/>
      <c r="AT947" s="12"/>
      <c r="AU947" s="12"/>
      <c r="AV947" s="12"/>
      <c r="AW947" s="12"/>
      <c r="AX947" s="12"/>
      <c r="AY947" s="12"/>
      <c r="AZ947" s="12"/>
      <c r="BA947" s="12"/>
      <c r="BB947" s="12"/>
      <c r="BC947" s="12"/>
      <c r="BD947" s="12"/>
      <c r="BE947" s="12"/>
      <c r="BF947" s="12"/>
      <c r="BG947" s="12"/>
      <c r="BH947" s="12"/>
      <c r="BI947" s="12"/>
      <c r="BJ947" s="12"/>
      <c r="BK947" s="12"/>
      <c r="BL947" s="12"/>
      <c r="BM947" s="12"/>
      <c r="BN947" s="12"/>
      <c r="BO947" s="12"/>
      <c r="BP947" s="12"/>
      <c r="BQ947" s="12"/>
      <c r="BR947" s="12"/>
      <c r="BS947" s="12"/>
      <c r="BT947" s="12"/>
      <c r="BU947" s="12"/>
      <c r="BV947" s="12"/>
      <c r="BW947" s="12"/>
      <c r="BX947" s="12"/>
      <c r="BY947" s="12"/>
      <c r="BZ947" s="12"/>
      <c r="CA947" s="12"/>
      <c r="CB947" s="12"/>
      <c r="CC947" s="12"/>
      <c r="CD947" s="12"/>
      <c r="CE947" s="12"/>
    </row>
    <row r="948" spans="1:83" ht="14.2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  <c r="AL948" s="12"/>
      <c r="AM948" s="12"/>
      <c r="AN948" s="12"/>
      <c r="AO948" s="12"/>
      <c r="AP948" s="12"/>
      <c r="AQ948" s="12"/>
      <c r="AR948" s="12"/>
      <c r="AS948" s="12"/>
      <c r="AT948" s="12"/>
      <c r="AU948" s="12"/>
      <c r="AV948" s="12"/>
      <c r="AW948" s="12"/>
      <c r="AX948" s="12"/>
      <c r="AY948" s="12"/>
      <c r="AZ948" s="12"/>
      <c r="BA948" s="12"/>
      <c r="BB948" s="12"/>
      <c r="BC948" s="12"/>
      <c r="BD948" s="12"/>
      <c r="BE948" s="12"/>
      <c r="BF948" s="12"/>
      <c r="BG948" s="12"/>
      <c r="BH948" s="12"/>
      <c r="BI948" s="12"/>
      <c r="BJ948" s="12"/>
      <c r="BK948" s="12"/>
      <c r="BL948" s="12"/>
      <c r="BM948" s="12"/>
      <c r="BN948" s="12"/>
      <c r="BO948" s="12"/>
      <c r="BP948" s="12"/>
      <c r="BQ948" s="12"/>
      <c r="BR948" s="12"/>
      <c r="BS948" s="12"/>
      <c r="BT948" s="12"/>
      <c r="BU948" s="12"/>
      <c r="BV948" s="12"/>
      <c r="BW948" s="12"/>
      <c r="BX948" s="12"/>
      <c r="BY948" s="12"/>
      <c r="BZ948" s="12"/>
      <c r="CA948" s="12"/>
      <c r="CB948" s="12"/>
      <c r="CC948" s="12"/>
      <c r="CD948" s="12"/>
      <c r="CE948" s="12"/>
    </row>
    <row r="949" spans="1:83" ht="14.2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  <c r="AO949" s="12"/>
      <c r="AP949" s="12"/>
      <c r="AQ949" s="12"/>
      <c r="AR949" s="12"/>
      <c r="AS949" s="12"/>
      <c r="AT949" s="12"/>
      <c r="AU949" s="12"/>
      <c r="AV949" s="12"/>
      <c r="AW949" s="12"/>
      <c r="AX949" s="12"/>
      <c r="AY949" s="12"/>
      <c r="AZ949" s="12"/>
      <c r="BA949" s="12"/>
      <c r="BB949" s="12"/>
      <c r="BC949" s="12"/>
      <c r="BD949" s="12"/>
      <c r="BE949" s="12"/>
      <c r="BF949" s="12"/>
      <c r="BG949" s="12"/>
      <c r="BH949" s="12"/>
      <c r="BI949" s="12"/>
      <c r="BJ949" s="12"/>
      <c r="BK949" s="12"/>
      <c r="BL949" s="12"/>
      <c r="BM949" s="12"/>
      <c r="BN949" s="12"/>
      <c r="BO949" s="12"/>
      <c r="BP949" s="12"/>
      <c r="BQ949" s="12"/>
      <c r="BR949" s="12"/>
      <c r="BS949" s="12"/>
      <c r="BT949" s="12"/>
      <c r="BU949" s="12"/>
      <c r="BV949" s="12"/>
      <c r="BW949" s="12"/>
      <c r="BX949" s="12"/>
      <c r="BY949" s="12"/>
      <c r="BZ949" s="12"/>
      <c r="CA949" s="12"/>
      <c r="CB949" s="12"/>
      <c r="CC949" s="12"/>
      <c r="CD949" s="12"/>
      <c r="CE949" s="12"/>
    </row>
    <row r="950" spans="1:83" ht="14.2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  <c r="AL950" s="12"/>
      <c r="AM950" s="12"/>
      <c r="AN950" s="12"/>
      <c r="AO950" s="12"/>
      <c r="AP950" s="12"/>
      <c r="AQ950" s="12"/>
      <c r="AR950" s="12"/>
      <c r="AS950" s="12"/>
      <c r="AT950" s="12"/>
      <c r="AU950" s="12"/>
      <c r="AV950" s="12"/>
      <c r="AW950" s="12"/>
      <c r="AX950" s="12"/>
      <c r="AY950" s="12"/>
      <c r="AZ950" s="12"/>
      <c r="BA950" s="12"/>
      <c r="BB950" s="12"/>
      <c r="BC950" s="12"/>
      <c r="BD950" s="12"/>
      <c r="BE950" s="12"/>
      <c r="BF950" s="12"/>
      <c r="BG950" s="12"/>
      <c r="BH950" s="12"/>
      <c r="BI950" s="12"/>
      <c r="BJ950" s="12"/>
      <c r="BK950" s="12"/>
      <c r="BL950" s="12"/>
      <c r="BM950" s="12"/>
      <c r="BN950" s="12"/>
      <c r="BO950" s="12"/>
      <c r="BP950" s="12"/>
      <c r="BQ950" s="12"/>
      <c r="BR950" s="12"/>
      <c r="BS950" s="12"/>
      <c r="BT950" s="12"/>
      <c r="BU950" s="12"/>
      <c r="BV950" s="12"/>
      <c r="BW950" s="12"/>
      <c r="BX950" s="12"/>
      <c r="BY950" s="12"/>
      <c r="BZ950" s="12"/>
      <c r="CA950" s="12"/>
      <c r="CB950" s="12"/>
      <c r="CC950" s="12"/>
      <c r="CD950" s="12"/>
      <c r="CE950" s="12"/>
    </row>
    <row r="951" spans="1:83" ht="14.2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  <c r="AO951" s="12"/>
      <c r="AP951" s="12"/>
      <c r="AQ951" s="12"/>
      <c r="AR951" s="12"/>
      <c r="AS951" s="12"/>
      <c r="AT951" s="12"/>
      <c r="AU951" s="12"/>
      <c r="AV951" s="12"/>
      <c r="AW951" s="12"/>
      <c r="AX951" s="12"/>
      <c r="AY951" s="12"/>
      <c r="AZ951" s="12"/>
      <c r="BA951" s="12"/>
      <c r="BB951" s="12"/>
      <c r="BC951" s="12"/>
      <c r="BD951" s="12"/>
      <c r="BE951" s="12"/>
      <c r="BF951" s="12"/>
      <c r="BG951" s="12"/>
      <c r="BH951" s="12"/>
      <c r="BI951" s="12"/>
      <c r="BJ951" s="12"/>
      <c r="BK951" s="12"/>
      <c r="BL951" s="12"/>
      <c r="BM951" s="12"/>
      <c r="BN951" s="12"/>
      <c r="BO951" s="12"/>
      <c r="BP951" s="12"/>
      <c r="BQ951" s="12"/>
      <c r="BR951" s="12"/>
      <c r="BS951" s="12"/>
      <c r="BT951" s="12"/>
      <c r="BU951" s="12"/>
      <c r="BV951" s="12"/>
      <c r="BW951" s="12"/>
      <c r="BX951" s="12"/>
      <c r="BY951" s="12"/>
      <c r="BZ951" s="12"/>
      <c r="CA951" s="12"/>
      <c r="CB951" s="12"/>
      <c r="CC951" s="12"/>
      <c r="CD951" s="12"/>
      <c r="CE951" s="12"/>
    </row>
    <row r="952" spans="1:83" ht="14.2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  <c r="AL952" s="12"/>
      <c r="AM952" s="12"/>
      <c r="AN952" s="12"/>
      <c r="AO952" s="12"/>
      <c r="AP952" s="12"/>
      <c r="AQ952" s="12"/>
      <c r="AR952" s="12"/>
      <c r="AS952" s="12"/>
      <c r="AT952" s="12"/>
      <c r="AU952" s="12"/>
      <c r="AV952" s="12"/>
      <c r="AW952" s="12"/>
      <c r="AX952" s="12"/>
      <c r="AY952" s="12"/>
      <c r="AZ952" s="12"/>
      <c r="BA952" s="12"/>
      <c r="BB952" s="12"/>
      <c r="BC952" s="12"/>
      <c r="BD952" s="12"/>
      <c r="BE952" s="12"/>
      <c r="BF952" s="12"/>
      <c r="BG952" s="12"/>
      <c r="BH952" s="12"/>
      <c r="BI952" s="12"/>
      <c r="BJ952" s="12"/>
      <c r="BK952" s="12"/>
      <c r="BL952" s="12"/>
      <c r="BM952" s="12"/>
      <c r="BN952" s="12"/>
      <c r="BO952" s="12"/>
      <c r="BP952" s="12"/>
      <c r="BQ952" s="12"/>
      <c r="BR952" s="12"/>
      <c r="BS952" s="12"/>
      <c r="BT952" s="12"/>
      <c r="BU952" s="12"/>
      <c r="BV952" s="12"/>
      <c r="BW952" s="12"/>
      <c r="BX952" s="12"/>
      <c r="BY952" s="12"/>
      <c r="BZ952" s="12"/>
      <c r="CA952" s="12"/>
      <c r="CB952" s="12"/>
      <c r="CC952" s="12"/>
      <c r="CD952" s="12"/>
      <c r="CE952" s="12"/>
    </row>
    <row r="953" spans="1:83" ht="14.2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12"/>
      <c r="AP953" s="12"/>
      <c r="AQ953" s="12"/>
      <c r="AR953" s="12"/>
      <c r="AS953" s="12"/>
      <c r="AT953" s="12"/>
      <c r="AU953" s="12"/>
      <c r="AV953" s="12"/>
      <c r="AW953" s="12"/>
      <c r="AX953" s="12"/>
      <c r="AY953" s="12"/>
      <c r="AZ953" s="12"/>
      <c r="BA953" s="12"/>
      <c r="BB953" s="12"/>
      <c r="BC953" s="12"/>
      <c r="BD953" s="12"/>
      <c r="BE953" s="12"/>
      <c r="BF953" s="12"/>
      <c r="BG953" s="12"/>
      <c r="BH953" s="12"/>
      <c r="BI953" s="12"/>
      <c r="BJ953" s="12"/>
      <c r="BK953" s="12"/>
      <c r="BL953" s="12"/>
      <c r="BM953" s="12"/>
      <c r="BN953" s="12"/>
      <c r="BO953" s="12"/>
      <c r="BP953" s="12"/>
      <c r="BQ953" s="12"/>
      <c r="BR953" s="12"/>
      <c r="BS953" s="12"/>
      <c r="BT953" s="12"/>
      <c r="BU953" s="12"/>
      <c r="BV953" s="12"/>
      <c r="BW953" s="12"/>
      <c r="BX953" s="12"/>
      <c r="BY953" s="12"/>
      <c r="BZ953" s="12"/>
      <c r="CA953" s="12"/>
      <c r="CB953" s="12"/>
      <c r="CC953" s="12"/>
      <c r="CD953" s="12"/>
      <c r="CE953" s="12"/>
    </row>
    <row r="954" spans="1:83" ht="14.2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  <c r="AL954" s="12"/>
      <c r="AM954" s="12"/>
      <c r="AN954" s="12"/>
      <c r="AO954" s="12"/>
      <c r="AP954" s="12"/>
      <c r="AQ954" s="12"/>
      <c r="AR954" s="12"/>
      <c r="AS954" s="12"/>
      <c r="AT954" s="12"/>
      <c r="AU954" s="12"/>
      <c r="AV954" s="12"/>
      <c r="AW954" s="12"/>
      <c r="AX954" s="12"/>
      <c r="AY954" s="12"/>
      <c r="AZ954" s="12"/>
      <c r="BA954" s="12"/>
      <c r="BB954" s="12"/>
      <c r="BC954" s="12"/>
      <c r="BD954" s="12"/>
      <c r="BE954" s="12"/>
      <c r="BF954" s="12"/>
      <c r="BG954" s="12"/>
      <c r="BH954" s="12"/>
      <c r="BI954" s="12"/>
      <c r="BJ954" s="12"/>
      <c r="BK954" s="12"/>
      <c r="BL954" s="12"/>
      <c r="BM954" s="12"/>
      <c r="BN954" s="12"/>
      <c r="BO954" s="12"/>
      <c r="BP954" s="12"/>
      <c r="BQ954" s="12"/>
      <c r="BR954" s="12"/>
      <c r="BS954" s="12"/>
      <c r="BT954" s="12"/>
      <c r="BU954" s="12"/>
      <c r="BV954" s="12"/>
      <c r="BW954" s="12"/>
      <c r="BX954" s="12"/>
      <c r="BY954" s="12"/>
      <c r="BZ954" s="12"/>
      <c r="CA954" s="12"/>
      <c r="CB954" s="12"/>
      <c r="CC954" s="12"/>
      <c r="CD954" s="12"/>
      <c r="CE954" s="12"/>
    </row>
    <row r="955" spans="1:83" ht="14.2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12"/>
      <c r="AP955" s="12"/>
      <c r="AQ955" s="12"/>
      <c r="AR955" s="12"/>
      <c r="AS955" s="12"/>
      <c r="AT955" s="12"/>
      <c r="AU955" s="12"/>
      <c r="AV955" s="12"/>
      <c r="AW955" s="12"/>
      <c r="AX955" s="12"/>
      <c r="AY955" s="12"/>
      <c r="AZ955" s="12"/>
      <c r="BA955" s="12"/>
      <c r="BB955" s="12"/>
      <c r="BC955" s="12"/>
      <c r="BD955" s="12"/>
      <c r="BE955" s="12"/>
      <c r="BF955" s="12"/>
      <c r="BG955" s="12"/>
      <c r="BH955" s="12"/>
      <c r="BI955" s="12"/>
      <c r="BJ955" s="12"/>
      <c r="BK955" s="12"/>
      <c r="BL955" s="12"/>
      <c r="BM955" s="12"/>
      <c r="BN955" s="12"/>
      <c r="BO955" s="12"/>
      <c r="BP955" s="12"/>
      <c r="BQ955" s="12"/>
      <c r="BR955" s="12"/>
      <c r="BS955" s="12"/>
      <c r="BT955" s="12"/>
      <c r="BU955" s="12"/>
      <c r="BV955" s="12"/>
      <c r="BW955" s="12"/>
      <c r="BX955" s="12"/>
      <c r="BY955" s="12"/>
      <c r="BZ955" s="12"/>
      <c r="CA955" s="12"/>
      <c r="CB955" s="12"/>
      <c r="CC955" s="12"/>
      <c r="CD955" s="12"/>
      <c r="CE955" s="12"/>
    </row>
    <row r="956" spans="1:83" ht="14.2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  <c r="AL956" s="12"/>
      <c r="AM956" s="12"/>
      <c r="AN956" s="12"/>
      <c r="AO956" s="12"/>
      <c r="AP956" s="12"/>
      <c r="AQ956" s="12"/>
      <c r="AR956" s="12"/>
      <c r="AS956" s="12"/>
      <c r="AT956" s="12"/>
      <c r="AU956" s="12"/>
      <c r="AV956" s="12"/>
      <c r="AW956" s="12"/>
      <c r="AX956" s="12"/>
      <c r="AY956" s="12"/>
      <c r="AZ956" s="12"/>
      <c r="BA956" s="12"/>
      <c r="BB956" s="12"/>
      <c r="BC956" s="12"/>
      <c r="BD956" s="12"/>
      <c r="BE956" s="12"/>
      <c r="BF956" s="12"/>
      <c r="BG956" s="12"/>
      <c r="BH956" s="12"/>
      <c r="BI956" s="12"/>
      <c r="BJ956" s="12"/>
      <c r="BK956" s="12"/>
      <c r="BL956" s="12"/>
      <c r="BM956" s="12"/>
      <c r="BN956" s="12"/>
      <c r="BO956" s="12"/>
      <c r="BP956" s="12"/>
      <c r="BQ956" s="12"/>
      <c r="BR956" s="12"/>
      <c r="BS956" s="12"/>
      <c r="BT956" s="12"/>
      <c r="BU956" s="12"/>
      <c r="BV956" s="12"/>
      <c r="BW956" s="12"/>
      <c r="BX956" s="12"/>
      <c r="BY956" s="12"/>
      <c r="BZ956" s="12"/>
      <c r="CA956" s="12"/>
      <c r="CB956" s="12"/>
      <c r="CC956" s="12"/>
      <c r="CD956" s="12"/>
      <c r="CE956" s="12"/>
    </row>
    <row r="957" spans="1:83" ht="14.2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  <c r="AL957" s="12"/>
      <c r="AM957" s="12"/>
      <c r="AN957" s="12"/>
      <c r="AO957" s="12"/>
      <c r="AP957" s="12"/>
      <c r="AQ957" s="12"/>
      <c r="AR957" s="12"/>
      <c r="AS957" s="12"/>
      <c r="AT957" s="12"/>
      <c r="AU957" s="12"/>
      <c r="AV957" s="12"/>
      <c r="AW957" s="12"/>
      <c r="AX957" s="12"/>
      <c r="AY957" s="12"/>
      <c r="AZ957" s="12"/>
      <c r="BA957" s="12"/>
      <c r="BB957" s="12"/>
      <c r="BC957" s="12"/>
      <c r="BD957" s="12"/>
      <c r="BE957" s="12"/>
      <c r="BF957" s="12"/>
      <c r="BG957" s="12"/>
      <c r="BH957" s="12"/>
      <c r="BI957" s="12"/>
      <c r="BJ957" s="12"/>
      <c r="BK957" s="12"/>
      <c r="BL957" s="12"/>
      <c r="BM957" s="12"/>
      <c r="BN957" s="12"/>
      <c r="BO957" s="12"/>
      <c r="BP957" s="12"/>
      <c r="BQ957" s="12"/>
      <c r="BR957" s="12"/>
      <c r="BS957" s="12"/>
      <c r="BT957" s="12"/>
      <c r="BU957" s="12"/>
      <c r="BV957" s="12"/>
      <c r="BW957" s="12"/>
      <c r="BX957" s="12"/>
      <c r="BY957" s="12"/>
      <c r="BZ957" s="12"/>
      <c r="CA957" s="12"/>
      <c r="CB957" s="12"/>
      <c r="CC957" s="12"/>
      <c r="CD957" s="12"/>
      <c r="CE957" s="12"/>
    </row>
    <row r="958" spans="1:83" ht="14.2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2"/>
      <c r="AN958" s="12"/>
      <c r="AO958" s="12"/>
      <c r="AP958" s="12"/>
      <c r="AQ958" s="12"/>
      <c r="AR958" s="12"/>
      <c r="AS958" s="12"/>
      <c r="AT958" s="12"/>
      <c r="AU958" s="12"/>
      <c r="AV958" s="12"/>
      <c r="AW958" s="12"/>
      <c r="AX958" s="12"/>
      <c r="AY958" s="12"/>
      <c r="AZ958" s="12"/>
      <c r="BA958" s="12"/>
      <c r="BB958" s="12"/>
      <c r="BC958" s="12"/>
      <c r="BD958" s="12"/>
      <c r="BE958" s="12"/>
      <c r="BF958" s="12"/>
      <c r="BG958" s="12"/>
      <c r="BH958" s="12"/>
      <c r="BI958" s="12"/>
      <c r="BJ958" s="12"/>
      <c r="BK958" s="12"/>
      <c r="BL958" s="12"/>
      <c r="BM958" s="12"/>
      <c r="BN958" s="12"/>
      <c r="BO958" s="12"/>
      <c r="BP958" s="12"/>
      <c r="BQ958" s="12"/>
      <c r="BR958" s="12"/>
      <c r="BS958" s="12"/>
      <c r="BT958" s="12"/>
      <c r="BU958" s="12"/>
      <c r="BV958" s="12"/>
      <c r="BW958" s="12"/>
      <c r="BX958" s="12"/>
      <c r="BY958" s="12"/>
      <c r="BZ958" s="12"/>
      <c r="CA958" s="12"/>
      <c r="CB958" s="12"/>
      <c r="CC958" s="12"/>
      <c r="CD958" s="12"/>
      <c r="CE958" s="12"/>
    </row>
    <row r="959" spans="1:83" ht="14.2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2"/>
      <c r="AN959" s="12"/>
      <c r="AO959" s="12"/>
      <c r="AP959" s="12"/>
      <c r="AQ959" s="12"/>
      <c r="AR959" s="12"/>
      <c r="AS959" s="12"/>
      <c r="AT959" s="12"/>
      <c r="AU959" s="12"/>
      <c r="AV959" s="12"/>
      <c r="AW959" s="12"/>
      <c r="AX959" s="12"/>
      <c r="AY959" s="12"/>
      <c r="AZ959" s="12"/>
      <c r="BA959" s="12"/>
      <c r="BB959" s="12"/>
      <c r="BC959" s="12"/>
      <c r="BD959" s="12"/>
      <c r="BE959" s="12"/>
      <c r="BF959" s="12"/>
      <c r="BG959" s="12"/>
      <c r="BH959" s="12"/>
      <c r="BI959" s="12"/>
      <c r="BJ959" s="12"/>
      <c r="BK959" s="12"/>
      <c r="BL959" s="12"/>
      <c r="BM959" s="12"/>
      <c r="BN959" s="12"/>
      <c r="BO959" s="12"/>
      <c r="BP959" s="12"/>
      <c r="BQ959" s="12"/>
      <c r="BR959" s="12"/>
      <c r="BS959" s="12"/>
      <c r="BT959" s="12"/>
      <c r="BU959" s="12"/>
      <c r="BV959" s="12"/>
      <c r="BW959" s="12"/>
      <c r="BX959" s="12"/>
      <c r="BY959" s="12"/>
      <c r="BZ959" s="12"/>
      <c r="CA959" s="12"/>
      <c r="CB959" s="12"/>
      <c r="CC959" s="12"/>
      <c r="CD959" s="12"/>
      <c r="CE959" s="12"/>
    </row>
    <row r="960" spans="1:83" ht="14.2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  <c r="AL960" s="12"/>
      <c r="AM960" s="12"/>
      <c r="AN960" s="12"/>
      <c r="AO960" s="12"/>
      <c r="AP960" s="12"/>
      <c r="AQ960" s="12"/>
      <c r="AR960" s="12"/>
      <c r="AS960" s="12"/>
      <c r="AT960" s="12"/>
      <c r="AU960" s="12"/>
      <c r="AV960" s="12"/>
      <c r="AW960" s="12"/>
      <c r="AX960" s="12"/>
      <c r="AY960" s="12"/>
      <c r="AZ960" s="12"/>
      <c r="BA960" s="12"/>
      <c r="BB960" s="12"/>
      <c r="BC960" s="12"/>
      <c r="BD960" s="12"/>
      <c r="BE960" s="12"/>
      <c r="BF960" s="12"/>
      <c r="BG960" s="12"/>
      <c r="BH960" s="12"/>
      <c r="BI960" s="12"/>
      <c r="BJ960" s="12"/>
      <c r="BK960" s="12"/>
      <c r="BL960" s="12"/>
      <c r="BM960" s="12"/>
      <c r="BN960" s="12"/>
      <c r="BO960" s="12"/>
      <c r="BP960" s="12"/>
      <c r="BQ960" s="12"/>
      <c r="BR960" s="12"/>
      <c r="BS960" s="12"/>
      <c r="BT960" s="12"/>
      <c r="BU960" s="12"/>
      <c r="BV960" s="12"/>
      <c r="BW960" s="12"/>
      <c r="BX960" s="12"/>
      <c r="BY960" s="12"/>
      <c r="BZ960" s="12"/>
      <c r="CA960" s="12"/>
      <c r="CB960" s="12"/>
      <c r="CC960" s="12"/>
      <c r="CD960" s="12"/>
      <c r="CE960" s="12"/>
    </row>
    <row r="961" spans="1:83" ht="14.2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  <c r="AL961" s="12"/>
      <c r="AM961" s="12"/>
      <c r="AN961" s="12"/>
      <c r="AO961" s="12"/>
      <c r="AP961" s="12"/>
      <c r="AQ961" s="12"/>
      <c r="AR961" s="12"/>
      <c r="AS961" s="12"/>
      <c r="AT961" s="12"/>
      <c r="AU961" s="12"/>
      <c r="AV961" s="12"/>
      <c r="AW961" s="12"/>
      <c r="AX961" s="12"/>
      <c r="AY961" s="12"/>
      <c r="AZ961" s="12"/>
      <c r="BA961" s="12"/>
      <c r="BB961" s="12"/>
      <c r="BC961" s="12"/>
      <c r="BD961" s="12"/>
      <c r="BE961" s="12"/>
      <c r="BF961" s="12"/>
      <c r="BG961" s="12"/>
      <c r="BH961" s="12"/>
      <c r="BI961" s="12"/>
      <c r="BJ961" s="12"/>
      <c r="BK961" s="12"/>
      <c r="BL961" s="12"/>
      <c r="BM961" s="12"/>
      <c r="BN961" s="12"/>
      <c r="BO961" s="12"/>
      <c r="BP961" s="12"/>
      <c r="BQ961" s="12"/>
      <c r="BR961" s="12"/>
      <c r="BS961" s="12"/>
      <c r="BT961" s="12"/>
      <c r="BU961" s="12"/>
      <c r="BV961" s="12"/>
      <c r="BW961" s="12"/>
      <c r="BX961" s="12"/>
      <c r="BY961" s="12"/>
      <c r="BZ961" s="12"/>
      <c r="CA961" s="12"/>
      <c r="CB961" s="12"/>
      <c r="CC961" s="12"/>
      <c r="CD961" s="12"/>
      <c r="CE961" s="12"/>
    </row>
    <row r="962" spans="1:83" ht="14.2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  <c r="AO962" s="12"/>
      <c r="AP962" s="12"/>
      <c r="AQ962" s="12"/>
      <c r="AR962" s="12"/>
      <c r="AS962" s="12"/>
      <c r="AT962" s="12"/>
      <c r="AU962" s="12"/>
      <c r="AV962" s="12"/>
      <c r="AW962" s="12"/>
      <c r="AX962" s="12"/>
      <c r="AY962" s="12"/>
      <c r="AZ962" s="12"/>
      <c r="BA962" s="12"/>
      <c r="BB962" s="12"/>
      <c r="BC962" s="12"/>
      <c r="BD962" s="12"/>
      <c r="BE962" s="12"/>
      <c r="BF962" s="12"/>
      <c r="BG962" s="12"/>
      <c r="BH962" s="12"/>
      <c r="BI962" s="12"/>
      <c r="BJ962" s="12"/>
      <c r="BK962" s="12"/>
      <c r="BL962" s="12"/>
      <c r="BM962" s="12"/>
      <c r="BN962" s="12"/>
      <c r="BO962" s="12"/>
      <c r="BP962" s="12"/>
      <c r="BQ962" s="12"/>
      <c r="BR962" s="12"/>
      <c r="BS962" s="12"/>
      <c r="BT962" s="12"/>
      <c r="BU962" s="12"/>
      <c r="BV962" s="12"/>
      <c r="BW962" s="12"/>
      <c r="BX962" s="12"/>
      <c r="BY962" s="12"/>
      <c r="BZ962" s="12"/>
      <c r="CA962" s="12"/>
      <c r="CB962" s="12"/>
      <c r="CC962" s="12"/>
      <c r="CD962" s="12"/>
      <c r="CE962" s="12"/>
    </row>
    <row r="963" spans="1:83" ht="14.2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  <c r="AO963" s="12"/>
      <c r="AP963" s="12"/>
      <c r="AQ963" s="12"/>
      <c r="AR963" s="12"/>
      <c r="AS963" s="12"/>
      <c r="AT963" s="12"/>
      <c r="AU963" s="12"/>
      <c r="AV963" s="12"/>
      <c r="AW963" s="12"/>
      <c r="AX963" s="12"/>
      <c r="AY963" s="12"/>
      <c r="AZ963" s="12"/>
      <c r="BA963" s="12"/>
      <c r="BB963" s="12"/>
      <c r="BC963" s="12"/>
      <c r="BD963" s="12"/>
      <c r="BE963" s="12"/>
      <c r="BF963" s="12"/>
      <c r="BG963" s="12"/>
      <c r="BH963" s="12"/>
      <c r="BI963" s="12"/>
      <c r="BJ963" s="12"/>
      <c r="BK963" s="12"/>
      <c r="BL963" s="12"/>
      <c r="BM963" s="12"/>
      <c r="BN963" s="12"/>
      <c r="BO963" s="12"/>
      <c r="BP963" s="12"/>
      <c r="BQ963" s="12"/>
      <c r="BR963" s="12"/>
      <c r="BS963" s="12"/>
      <c r="BT963" s="12"/>
      <c r="BU963" s="12"/>
      <c r="BV963" s="12"/>
      <c r="BW963" s="12"/>
      <c r="BX963" s="12"/>
      <c r="BY963" s="12"/>
      <c r="BZ963" s="12"/>
      <c r="CA963" s="12"/>
      <c r="CB963" s="12"/>
      <c r="CC963" s="12"/>
      <c r="CD963" s="12"/>
      <c r="CE963" s="12"/>
    </row>
    <row r="964" spans="1:83" ht="14.2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  <c r="AL964" s="12"/>
      <c r="AM964" s="12"/>
      <c r="AN964" s="12"/>
      <c r="AO964" s="12"/>
      <c r="AP964" s="12"/>
      <c r="AQ964" s="12"/>
      <c r="AR964" s="12"/>
      <c r="AS964" s="12"/>
      <c r="AT964" s="12"/>
      <c r="AU964" s="12"/>
      <c r="AV964" s="12"/>
      <c r="AW964" s="12"/>
      <c r="AX964" s="12"/>
      <c r="AY964" s="12"/>
      <c r="AZ964" s="12"/>
      <c r="BA964" s="12"/>
      <c r="BB964" s="12"/>
      <c r="BC964" s="12"/>
      <c r="BD964" s="12"/>
      <c r="BE964" s="12"/>
      <c r="BF964" s="12"/>
      <c r="BG964" s="12"/>
      <c r="BH964" s="12"/>
      <c r="BI964" s="12"/>
      <c r="BJ964" s="12"/>
      <c r="BK964" s="12"/>
      <c r="BL964" s="12"/>
      <c r="BM964" s="12"/>
      <c r="BN964" s="12"/>
      <c r="BO964" s="12"/>
      <c r="BP964" s="12"/>
      <c r="BQ964" s="12"/>
      <c r="BR964" s="12"/>
      <c r="BS964" s="12"/>
      <c r="BT964" s="12"/>
      <c r="BU964" s="12"/>
      <c r="BV964" s="12"/>
      <c r="BW964" s="12"/>
      <c r="BX964" s="12"/>
      <c r="BY964" s="12"/>
      <c r="BZ964" s="12"/>
      <c r="CA964" s="12"/>
      <c r="CB964" s="12"/>
      <c r="CC964" s="12"/>
      <c r="CD964" s="12"/>
      <c r="CE964" s="12"/>
    </row>
    <row r="965" spans="1:83" ht="14.2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  <c r="AO965" s="12"/>
      <c r="AP965" s="12"/>
      <c r="AQ965" s="12"/>
      <c r="AR965" s="12"/>
      <c r="AS965" s="12"/>
      <c r="AT965" s="12"/>
      <c r="AU965" s="12"/>
      <c r="AV965" s="12"/>
      <c r="AW965" s="12"/>
      <c r="AX965" s="12"/>
      <c r="AY965" s="12"/>
      <c r="AZ965" s="12"/>
      <c r="BA965" s="12"/>
      <c r="BB965" s="12"/>
      <c r="BC965" s="12"/>
      <c r="BD965" s="12"/>
      <c r="BE965" s="12"/>
      <c r="BF965" s="12"/>
      <c r="BG965" s="12"/>
      <c r="BH965" s="12"/>
      <c r="BI965" s="12"/>
      <c r="BJ965" s="12"/>
      <c r="BK965" s="12"/>
      <c r="BL965" s="12"/>
      <c r="BM965" s="12"/>
      <c r="BN965" s="12"/>
      <c r="BO965" s="12"/>
      <c r="BP965" s="12"/>
      <c r="BQ965" s="12"/>
      <c r="BR965" s="12"/>
      <c r="BS965" s="12"/>
      <c r="BT965" s="12"/>
      <c r="BU965" s="12"/>
      <c r="BV965" s="12"/>
      <c r="BW965" s="12"/>
      <c r="BX965" s="12"/>
      <c r="BY965" s="12"/>
      <c r="BZ965" s="12"/>
      <c r="CA965" s="12"/>
      <c r="CB965" s="12"/>
      <c r="CC965" s="12"/>
      <c r="CD965" s="12"/>
      <c r="CE965" s="12"/>
    </row>
    <row r="966" spans="1:83" ht="14.2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  <c r="AO966" s="12"/>
      <c r="AP966" s="12"/>
      <c r="AQ966" s="12"/>
      <c r="AR966" s="12"/>
      <c r="AS966" s="12"/>
      <c r="AT966" s="12"/>
      <c r="AU966" s="12"/>
      <c r="AV966" s="12"/>
      <c r="AW966" s="12"/>
      <c r="AX966" s="12"/>
      <c r="AY966" s="12"/>
      <c r="AZ966" s="12"/>
      <c r="BA966" s="12"/>
      <c r="BB966" s="12"/>
      <c r="BC966" s="12"/>
      <c r="BD966" s="12"/>
      <c r="BE966" s="12"/>
      <c r="BF966" s="12"/>
      <c r="BG966" s="12"/>
      <c r="BH966" s="12"/>
      <c r="BI966" s="12"/>
      <c r="BJ966" s="12"/>
      <c r="BK966" s="12"/>
      <c r="BL966" s="12"/>
      <c r="BM966" s="12"/>
      <c r="BN966" s="12"/>
      <c r="BO966" s="12"/>
      <c r="BP966" s="12"/>
      <c r="BQ966" s="12"/>
      <c r="BR966" s="12"/>
      <c r="BS966" s="12"/>
      <c r="BT966" s="12"/>
      <c r="BU966" s="12"/>
      <c r="BV966" s="12"/>
      <c r="BW966" s="12"/>
      <c r="BX966" s="12"/>
      <c r="BY966" s="12"/>
      <c r="BZ966" s="12"/>
      <c r="CA966" s="12"/>
      <c r="CB966" s="12"/>
      <c r="CC966" s="12"/>
      <c r="CD966" s="12"/>
      <c r="CE966" s="12"/>
    </row>
    <row r="967" spans="1:83" ht="14.2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  <c r="AO967" s="12"/>
      <c r="AP967" s="12"/>
      <c r="AQ967" s="12"/>
      <c r="AR967" s="12"/>
      <c r="AS967" s="12"/>
      <c r="AT967" s="12"/>
      <c r="AU967" s="12"/>
      <c r="AV967" s="12"/>
      <c r="AW967" s="12"/>
      <c r="AX967" s="12"/>
      <c r="AY967" s="12"/>
      <c r="AZ967" s="12"/>
      <c r="BA967" s="12"/>
      <c r="BB967" s="12"/>
      <c r="BC967" s="12"/>
      <c r="BD967" s="12"/>
      <c r="BE967" s="12"/>
      <c r="BF967" s="12"/>
      <c r="BG967" s="12"/>
      <c r="BH967" s="12"/>
      <c r="BI967" s="12"/>
      <c r="BJ967" s="12"/>
      <c r="BK967" s="12"/>
      <c r="BL967" s="12"/>
      <c r="BM967" s="12"/>
      <c r="BN967" s="12"/>
      <c r="BO967" s="12"/>
      <c r="BP967" s="12"/>
      <c r="BQ967" s="12"/>
      <c r="BR967" s="12"/>
      <c r="BS967" s="12"/>
      <c r="BT967" s="12"/>
      <c r="BU967" s="12"/>
      <c r="BV967" s="12"/>
      <c r="BW967" s="12"/>
      <c r="BX967" s="12"/>
      <c r="BY967" s="12"/>
      <c r="BZ967" s="12"/>
      <c r="CA967" s="12"/>
      <c r="CB967" s="12"/>
      <c r="CC967" s="12"/>
      <c r="CD967" s="12"/>
      <c r="CE967" s="12"/>
    </row>
    <row r="968" spans="1:83" ht="14.2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  <c r="AO968" s="12"/>
      <c r="AP968" s="12"/>
      <c r="AQ968" s="12"/>
      <c r="AR968" s="12"/>
      <c r="AS968" s="12"/>
      <c r="AT968" s="12"/>
      <c r="AU968" s="12"/>
      <c r="AV968" s="12"/>
      <c r="AW968" s="12"/>
      <c r="AX968" s="12"/>
      <c r="AY968" s="12"/>
      <c r="AZ968" s="12"/>
      <c r="BA968" s="12"/>
      <c r="BB968" s="12"/>
      <c r="BC968" s="12"/>
      <c r="BD968" s="12"/>
      <c r="BE968" s="12"/>
      <c r="BF968" s="12"/>
      <c r="BG968" s="12"/>
      <c r="BH968" s="12"/>
      <c r="BI968" s="12"/>
      <c r="BJ968" s="12"/>
      <c r="BK968" s="12"/>
      <c r="BL968" s="12"/>
      <c r="BM968" s="12"/>
      <c r="BN968" s="12"/>
      <c r="BO968" s="12"/>
      <c r="BP968" s="12"/>
      <c r="BQ968" s="12"/>
      <c r="BR968" s="12"/>
      <c r="BS968" s="12"/>
      <c r="BT968" s="12"/>
      <c r="BU968" s="12"/>
      <c r="BV968" s="12"/>
      <c r="BW968" s="12"/>
      <c r="BX968" s="12"/>
      <c r="BY968" s="12"/>
      <c r="BZ968" s="12"/>
      <c r="CA968" s="12"/>
      <c r="CB968" s="12"/>
      <c r="CC968" s="12"/>
      <c r="CD968" s="12"/>
      <c r="CE968" s="12"/>
    </row>
    <row r="969" spans="1:83" ht="14.2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  <c r="AO969" s="12"/>
      <c r="AP969" s="12"/>
      <c r="AQ969" s="12"/>
      <c r="AR969" s="12"/>
      <c r="AS969" s="12"/>
      <c r="AT969" s="12"/>
      <c r="AU969" s="12"/>
      <c r="AV969" s="12"/>
      <c r="AW969" s="12"/>
      <c r="AX969" s="12"/>
      <c r="AY969" s="12"/>
      <c r="AZ969" s="12"/>
      <c r="BA969" s="12"/>
      <c r="BB969" s="12"/>
      <c r="BC969" s="12"/>
      <c r="BD969" s="12"/>
      <c r="BE969" s="12"/>
      <c r="BF969" s="12"/>
      <c r="BG969" s="12"/>
      <c r="BH969" s="12"/>
      <c r="BI969" s="12"/>
      <c r="BJ969" s="12"/>
      <c r="BK969" s="12"/>
      <c r="BL969" s="12"/>
      <c r="BM969" s="12"/>
      <c r="BN969" s="12"/>
      <c r="BO969" s="12"/>
      <c r="BP969" s="12"/>
      <c r="BQ969" s="12"/>
      <c r="BR969" s="12"/>
      <c r="BS969" s="12"/>
      <c r="BT969" s="12"/>
      <c r="BU969" s="12"/>
      <c r="BV969" s="12"/>
      <c r="BW969" s="12"/>
      <c r="BX969" s="12"/>
      <c r="BY969" s="12"/>
      <c r="BZ969" s="12"/>
      <c r="CA969" s="12"/>
      <c r="CB969" s="12"/>
      <c r="CC969" s="12"/>
      <c r="CD969" s="12"/>
      <c r="CE969" s="12"/>
    </row>
    <row r="970" spans="1:83" ht="14.2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  <c r="AO970" s="12"/>
      <c r="AP970" s="12"/>
      <c r="AQ970" s="12"/>
      <c r="AR970" s="12"/>
      <c r="AS970" s="12"/>
      <c r="AT970" s="12"/>
      <c r="AU970" s="12"/>
      <c r="AV970" s="12"/>
      <c r="AW970" s="12"/>
      <c r="AX970" s="12"/>
      <c r="AY970" s="12"/>
      <c r="AZ970" s="12"/>
      <c r="BA970" s="12"/>
      <c r="BB970" s="12"/>
      <c r="BC970" s="12"/>
      <c r="BD970" s="12"/>
      <c r="BE970" s="12"/>
      <c r="BF970" s="12"/>
      <c r="BG970" s="12"/>
      <c r="BH970" s="12"/>
      <c r="BI970" s="12"/>
      <c r="BJ970" s="12"/>
      <c r="BK970" s="12"/>
      <c r="BL970" s="12"/>
      <c r="BM970" s="12"/>
      <c r="BN970" s="12"/>
      <c r="BO970" s="12"/>
      <c r="BP970" s="12"/>
      <c r="BQ970" s="12"/>
      <c r="BR970" s="12"/>
      <c r="BS970" s="12"/>
      <c r="BT970" s="12"/>
      <c r="BU970" s="12"/>
      <c r="BV970" s="12"/>
      <c r="BW970" s="12"/>
      <c r="BX970" s="12"/>
      <c r="BY970" s="12"/>
      <c r="BZ970" s="12"/>
      <c r="CA970" s="12"/>
      <c r="CB970" s="12"/>
      <c r="CC970" s="12"/>
      <c r="CD970" s="12"/>
      <c r="CE970" s="12"/>
    </row>
    <row r="971" spans="1:83" ht="14.2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  <c r="AO971" s="12"/>
      <c r="AP971" s="12"/>
      <c r="AQ971" s="12"/>
      <c r="AR971" s="12"/>
      <c r="AS971" s="12"/>
      <c r="AT971" s="12"/>
      <c r="AU971" s="12"/>
      <c r="AV971" s="12"/>
      <c r="AW971" s="12"/>
      <c r="AX971" s="12"/>
      <c r="AY971" s="12"/>
      <c r="AZ971" s="12"/>
      <c r="BA971" s="12"/>
      <c r="BB971" s="12"/>
      <c r="BC971" s="12"/>
      <c r="BD971" s="12"/>
      <c r="BE971" s="12"/>
      <c r="BF971" s="12"/>
      <c r="BG971" s="12"/>
      <c r="BH971" s="12"/>
      <c r="BI971" s="12"/>
      <c r="BJ971" s="12"/>
      <c r="BK971" s="12"/>
      <c r="BL971" s="12"/>
      <c r="BM971" s="12"/>
      <c r="BN971" s="12"/>
      <c r="BO971" s="12"/>
      <c r="BP971" s="12"/>
      <c r="BQ971" s="12"/>
      <c r="BR971" s="12"/>
      <c r="BS971" s="12"/>
      <c r="BT971" s="12"/>
      <c r="BU971" s="12"/>
      <c r="BV971" s="12"/>
      <c r="BW971" s="12"/>
      <c r="BX971" s="12"/>
      <c r="BY971" s="12"/>
      <c r="BZ971" s="12"/>
      <c r="CA971" s="12"/>
      <c r="CB971" s="12"/>
      <c r="CC971" s="12"/>
      <c r="CD971" s="12"/>
      <c r="CE971" s="12"/>
    </row>
    <row r="972" spans="1:83" ht="14.2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  <c r="AO972" s="12"/>
      <c r="AP972" s="12"/>
      <c r="AQ972" s="12"/>
      <c r="AR972" s="12"/>
      <c r="AS972" s="12"/>
      <c r="AT972" s="12"/>
      <c r="AU972" s="12"/>
      <c r="AV972" s="12"/>
      <c r="AW972" s="12"/>
      <c r="AX972" s="12"/>
      <c r="AY972" s="12"/>
      <c r="AZ972" s="12"/>
      <c r="BA972" s="12"/>
      <c r="BB972" s="12"/>
      <c r="BC972" s="12"/>
      <c r="BD972" s="12"/>
      <c r="BE972" s="12"/>
      <c r="BF972" s="12"/>
      <c r="BG972" s="12"/>
      <c r="BH972" s="12"/>
      <c r="BI972" s="12"/>
      <c r="BJ972" s="12"/>
      <c r="BK972" s="12"/>
      <c r="BL972" s="12"/>
      <c r="BM972" s="12"/>
      <c r="BN972" s="12"/>
      <c r="BO972" s="12"/>
      <c r="BP972" s="12"/>
      <c r="BQ972" s="12"/>
      <c r="BR972" s="12"/>
      <c r="BS972" s="12"/>
      <c r="BT972" s="12"/>
      <c r="BU972" s="12"/>
      <c r="BV972" s="12"/>
      <c r="BW972" s="12"/>
      <c r="BX972" s="12"/>
      <c r="BY972" s="12"/>
      <c r="BZ972" s="12"/>
      <c r="CA972" s="12"/>
      <c r="CB972" s="12"/>
      <c r="CC972" s="12"/>
      <c r="CD972" s="12"/>
      <c r="CE972" s="12"/>
    </row>
    <row r="973" spans="1:83" ht="14.2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  <c r="AL973" s="12"/>
      <c r="AM973" s="12"/>
      <c r="AN973" s="12"/>
      <c r="AO973" s="12"/>
      <c r="AP973" s="12"/>
      <c r="AQ973" s="12"/>
      <c r="AR973" s="12"/>
      <c r="AS973" s="12"/>
      <c r="AT973" s="12"/>
      <c r="AU973" s="12"/>
      <c r="AV973" s="12"/>
      <c r="AW973" s="12"/>
      <c r="AX973" s="12"/>
      <c r="AY973" s="12"/>
      <c r="AZ973" s="12"/>
      <c r="BA973" s="12"/>
      <c r="BB973" s="12"/>
      <c r="BC973" s="12"/>
      <c r="BD973" s="12"/>
      <c r="BE973" s="12"/>
      <c r="BF973" s="12"/>
      <c r="BG973" s="12"/>
      <c r="BH973" s="12"/>
      <c r="BI973" s="12"/>
      <c r="BJ973" s="12"/>
      <c r="BK973" s="12"/>
      <c r="BL973" s="12"/>
      <c r="BM973" s="12"/>
      <c r="BN973" s="12"/>
      <c r="BO973" s="12"/>
      <c r="BP973" s="12"/>
      <c r="BQ973" s="12"/>
      <c r="BR973" s="12"/>
      <c r="BS973" s="12"/>
      <c r="BT973" s="12"/>
      <c r="BU973" s="12"/>
      <c r="BV973" s="12"/>
      <c r="BW973" s="12"/>
      <c r="BX973" s="12"/>
      <c r="BY973" s="12"/>
      <c r="BZ973" s="12"/>
      <c r="CA973" s="12"/>
      <c r="CB973" s="12"/>
      <c r="CC973" s="12"/>
      <c r="CD973" s="12"/>
      <c r="CE973" s="12"/>
    </row>
    <row r="974" spans="1:83" ht="14.2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  <c r="AO974" s="12"/>
      <c r="AP974" s="12"/>
      <c r="AQ974" s="12"/>
      <c r="AR974" s="12"/>
      <c r="AS974" s="12"/>
      <c r="AT974" s="12"/>
      <c r="AU974" s="12"/>
      <c r="AV974" s="12"/>
      <c r="AW974" s="12"/>
      <c r="AX974" s="12"/>
      <c r="AY974" s="12"/>
      <c r="AZ974" s="12"/>
      <c r="BA974" s="12"/>
      <c r="BB974" s="12"/>
      <c r="BC974" s="12"/>
      <c r="BD974" s="12"/>
      <c r="BE974" s="12"/>
      <c r="BF974" s="12"/>
      <c r="BG974" s="12"/>
      <c r="BH974" s="12"/>
      <c r="BI974" s="12"/>
      <c r="BJ974" s="12"/>
      <c r="BK974" s="12"/>
      <c r="BL974" s="12"/>
      <c r="BM974" s="12"/>
      <c r="BN974" s="12"/>
      <c r="BO974" s="12"/>
      <c r="BP974" s="12"/>
      <c r="BQ974" s="12"/>
      <c r="BR974" s="12"/>
      <c r="BS974" s="12"/>
      <c r="BT974" s="12"/>
      <c r="BU974" s="12"/>
      <c r="BV974" s="12"/>
      <c r="BW974" s="12"/>
      <c r="BX974" s="12"/>
      <c r="BY974" s="12"/>
      <c r="BZ974" s="12"/>
      <c r="CA974" s="12"/>
      <c r="CB974" s="12"/>
      <c r="CC974" s="12"/>
      <c r="CD974" s="12"/>
      <c r="CE974" s="12"/>
    </row>
    <row r="975" spans="1:83" ht="14.2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  <c r="AO975" s="12"/>
      <c r="AP975" s="12"/>
      <c r="AQ975" s="12"/>
      <c r="AR975" s="12"/>
      <c r="AS975" s="12"/>
      <c r="AT975" s="12"/>
      <c r="AU975" s="12"/>
      <c r="AV975" s="12"/>
      <c r="AW975" s="12"/>
      <c r="AX975" s="12"/>
      <c r="AY975" s="12"/>
      <c r="AZ975" s="12"/>
      <c r="BA975" s="12"/>
      <c r="BB975" s="12"/>
      <c r="BC975" s="12"/>
      <c r="BD975" s="12"/>
      <c r="BE975" s="12"/>
      <c r="BF975" s="12"/>
      <c r="BG975" s="12"/>
      <c r="BH975" s="12"/>
      <c r="BI975" s="12"/>
      <c r="BJ975" s="12"/>
      <c r="BK975" s="12"/>
      <c r="BL975" s="12"/>
      <c r="BM975" s="12"/>
      <c r="BN975" s="12"/>
      <c r="BO975" s="12"/>
      <c r="BP975" s="12"/>
      <c r="BQ975" s="12"/>
      <c r="BR975" s="12"/>
      <c r="BS975" s="12"/>
      <c r="BT975" s="12"/>
      <c r="BU975" s="12"/>
      <c r="BV975" s="12"/>
      <c r="BW975" s="12"/>
      <c r="BX975" s="12"/>
      <c r="BY975" s="12"/>
      <c r="BZ975" s="12"/>
      <c r="CA975" s="12"/>
      <c r="CB975" s="12"/>
      <c r="CC975" s="12"/>
      <c r="CD975" s="12"/>
      <c r="CE975" s="12"/>
    </row>
    <row r="976" spans="1:83" ht="14.2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  <c r="AO976" s="12"/>
      <c r="AP976" s="12"/>
      <c r="AQ976" s="12"/>
      <c r="AR976" s="12"/>
      <c r="AS976" s="12"/>
      <c r="AT976" s="12"/>
      <c r="AU976" s="12"/>
      <c r="AV976" s="12"/>
      <c r="AW976" s="12"/>
      <c r="AX976" s="12"/>
      <c r="AY976" s="12"/>
      <c r="AZ976" s="12"/>
      <c r="BA976" s="12"/>
      <c r="BB976" s="12"/>
      <c r="BC976" s="12"/>
      <c r="BD976" s="12"/>
      <c r="BE976" s="12"/>
      <c r="BF976" s="12"/>
      <c r="BG976" s="12"/>
      <c r="BH976" s="12"/>
      <c r="BI976" s="12"/>
      <c r="BJ976" s="12"/>
      <c r="BK976" s="12"/>
      <c r="BL976" s="12"/>
      <c r="BM976" s="12"/>
      <c r="BN976" s="12"/>
      <c r="BO976" s="12"/>
      <c r="BP976" s="12"/>
      <c r="BQ976" s="12"/>
      <c r="BR976" s="12"/>
      <c r="BS976" s="12"/>
      <c r="BT976" s="12"/>
      <c r="BU976" s="12"/>
      <c r="BV976" s="12"/>
      <c r="BW976" s="12"/>
      <c r="BX976" s="12"/>
      <c r="BY976" s="12"/>
      <c r="BZ976" s="12"/>
      <c r="CA976" s="12"/>
      <c r="CB976" s="12"/>
      <c r="CC976" s="12"/>
      <c r="CD976" s="12"/>
      <c r="CE976" s="12"/>
    </row>
    <row r="977" spans="1:83" ht="14.2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  <c r="AL977" s="12"/>
      <c r="AM977" s="12"/>
      <c r="AN977" s="12"/>
      <c r="AO977" s="12"/>
      <c r="AP977" s="12"/>
      <c r="AQ977" s="12"/>
      <c r="AR977" s="12"/>
      <c r="AS977" s="12"/>
      <c r="AT977" s="12"/>
      <c r="AU977" s="12"/>
      <c r="AV977" s="12"/>
      <c r="AW977" s="12"/>
      <c r="AX977" s="12"/>
      <c r="AY977" s="12"/>
      <c r="AZ977" s="12"/>
      <c r="BA977" s="12"/>
      <c r="BB977" s="12"/>
      <c r="BC977" s="12"/>
      <c r="BD977" s="12"/>
      <c r="BE977" s="12"/>
      <c r="BF977" s="12"/>
      <c r="BG977" s="12"/>
      <c r="BH977" s="12"/>
      <c r="BI977" s="12"/>
      <c r="BJ977" s="12"/>
      <c r="BK977" s="12"/>
      <c r="BL977" s="12"/>
      <c r="BM977" s="12"/>
      <c r="BN977" s="12"/>
      <c r="BO977" s="12"/>
      <c r="BP977" s="12"/>
      <c r="BQ977" s="12"/>
      <c r="BR977" s="12"/>
      <c r="BS977" s="12"/>
      <c r="BT977" s="12"/>
      <c r="BU977" s="12"/>
      <c r="BV977" s="12"/>
      <c r="BW977" s="12"/>
      <c r="BX977" s="12"/>
      <c r="BY977" s="12"/>
      <c r="BZ977" s="12"/>
      <c r="CA977" s="12"/>
      <c r="CB977" s="12"/>
      <c r="CC977" s="12"/>
      <c r="CD977" s="12"/>
      <c r="CE977" s="12"/>
    </row>
    <row r="978" spans="1:83" ht="14.2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  <c r="AL978" s="12"/>
      <c r="AM978" s="12"/>
      <c r="AN978" s="12"/>
      <c r="AO978" s="12"/>
      <c r="AP978" s="12"/>
      <c r="AQ978" s="12"/>
      <c r="AR978" s="12"/>
      <c r="AS978" s="12"/>
      <c r="AT978" s="12"/>
      <c r="AU978" s="12"/>
      <c r="AV978" s="12"/>
      <c r="AW978" s="12"/>
      <c r="AX978" s="12"/>
      <c r="AY978" s="12"/>
      <c r="AZ978" s="12"/>
      <c r="BA978" s="12"/>
      <c r="BB978" s="12"/>
      <c r="BC978" s="12"/>
      <c r="BD978" s="12"/>
      <c r="BE978" s="12"/>
      <c r="BF978" s="12"/>
      <c r="BG978" s="12"/>
      <c r="BH978" s="12"/>
      <c r="BI978" s="12"/>
      <c r="BJ978" s="12"/>
      <c r="BK978" s="12"/>
      <c r="BL978" s="12"/>
      <c r="BM978" s="12"/>
      <c r="BN978" s="12"/>
      <c r="BO978" s="12"/>
      <c r="BP978" s="12"/>
      <c r="BQ978" s="12"/>
      <c r="BR978" s="12"/>
      <c r="BS978" s="12"/>
      <c r="BT978" s="12"/>
      <c r="BU978" s="12"/>
      <c r="BV978" s="12"/>
      <c r="BW978" s="12"/>
      <c r="BX978" s="12"/>
      <c r="BY978" s="12"/>
      <c r="BZ978" s="12"/>
      <c r="CA978" s="12"/>
      <c r="CB978" s="12"/>
      <c r="CC978" s="12"/>
      <c r="CD978" s="12"/>
      <c r="CE978" s="12"/>
    </row>
    <row r="979" spans="1:83" ht="14.2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  <c r="AL979" s="12"/>
      <c r="AM979" s="12"/>
      <c r="AN979" s="12"/>
      <c r="AO979" s="12"/>
      <c r="AP979" s="12"/>
      <c r="AQ979" s="12"/>
      <c r="AR979" s="12"/>
      <c r="AS979" s="12"/>
      <c r="AT979" s="12"/>
      <c r="AU979" s="12"/>
      <c r="AV979" s="12"/>
      <c r="AW979" s="12"/>
      <c r="AX979" s="12"/>
      <c r="AY979" s="12"/>
      <c r="AZ979" s="12"/>
      <c r="BA979" s="12"/>
      <c r="BB979" s="12"/>
      <c r="BC979" s="12"/>
      <c r="BD979" s="12"/>
      <c r="BE979" s="12"/>
      <c r="BF979" s="12"/>
      <c r="BG979" s="12"/>
      <c r="BH979" s="12"/>
      <c r="BI979" s="12"/>
      <c r="BJ979" s="12"/>
      <c r="BK979" s="12"/>
      <c r="BL979" s="12"/>
      <c r="BM979" s="12"/>
      <c r="BN979" s="12"/>
      <c r="BO979" s="12"/>
      <c r="BP979" s="12"/>
      <c r="BQ979" s="12"/>
      <c r="BR979" s="12"/>
      <c r="BS979" s="12"/>
      <c r="BT979" s="12"/>
      <c r="BU979" s="12"/>
      <c r="BV979" s="12"/>
      <c r="BW979" s="12"/>
      <c r="BX979" s="12"/>
      <c r="BY979" s="12"/>
      <c r="BZ979" s="12"/>
      <c r="CA979" s="12"/>
      <c r="CB979" s="12"/>
      <c r="CC979" s="12"/>
      <c r="CD979" s="12"/>
      <c r="CE979" s="12"/>
    </row>
    <row r="980" spans="1:83" ht="14.2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  <c r="AO980" s="12"/>
      <c r="AP980" s="12"/>
      <c r="AQ980" s="12"/>
      <c r="AR980" s="12"/>
      <c r="AS980" s="12"/>
      <c r="AT980" s="12"/>
      <c r="AU980" s="12"/>
      <c r="AV980" s="12"/>
      <c r="AW980" s="12"/>
      <c r="AX980" s="12"/>
      <c r="AY980" s="12"/>
      <c r="AZ980" s="12"/>
      <c r="BA980" s="12"/>
      <c r="BB980" s="12"/>
      <c r="BC980" s="12"/>
      <c r="BD980" s="12"/>
      <c r="BE980" s="12"/>
      <c r="BF980" s="12"/>
      <c r="BG980" s="12"/>
      <c r="BH980" s="12"/>
      <c r="BI980" s="12"/>
      <c r="BJ980" s="12"/>
      <c r="BK980" s="12"/>
      <c r="BL980" s="12"/>
      <c r="BM980" s="12"/>
      <c r="BN980" s="12"/>
      <c r="BO980" s="12"/>
      <c r="BP980" s="12"/>
      <c r="BQ980" s="12"/>
      <c r="BR980" s="12"/>
      <c r="BS980" s="12"/>
      <c r="BT980" s="12"/>
      <c r="BU980" s="12"/>
      <c r="BV980" s="12"/>
      <c r="BW980" s="12"/>
      <c r="BX980" s="12"/>
      <c r="BY980" s="12"/>
      <c r="BZ980" s="12"/>
      <c r="CA980" s="12"/>
      <c r="CB980" s="12"/>
      <c r="CC980" s="12"/>
      <c r="CD980" s="12"/>
      <c r="CE980" s="12"/>
    </row>
    <row r="981" spans="1:83" ht="14.2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  <c r="AO981" s="12"/>
      <c r="AP981" s="12"/>
      <c r="AQ981" s="12"/>
      <c r="AR981" s="12"/>
      <c r="AS981" s="12"/>
      <c r="AT981" s="12"/>
      <c r="AU981" s="12"/>
      <c r="AV981" s="12"/>
      <c r="AW981" s="12"/>
      <c r="AX981" s="12"/>
      <c r="AY981" s="12"/>
      <c r="AZ981" s="12"/>
      <c r="BA981" s="12"/>
      <c r="BB981" s="12"/>
      <c r="BC981" s="12"/>
      <c r="BD981" s="12"/>
      <c r="BE981" s="12"/>
      <c r="BF981" s="12"/>
      <c r="BG981" s="12"/>
      <c r="BH981" s="12"/>
      <c r="BI981" s="12"/>
      <c r="BJ981" s="12"/>
      <c r="BK981" s="12"/>
      <c r="BL981" s="12"/>
      <c r="BM981" s="12"/>
      <c r="BN981" s="12"/>
      <c r="BO981" s="12"/>
      <c r="BP981" s="12"/>
      <c r="BQ981" s="12"/>
      <c r="BR981" s="12"/>
      <c r="BS981" s="12"/>
      <c r="BT981" s="12"/>
      <c r="BU981" s="12"/>
      <c r="BV981" s="12"/>
      <c r="BW981" s="12"/>
      <c r="BX981" s="12"/>
      <c r="BY981" s="12"/>
      <c r="BZ981" s="12"/>
      <c r="CA981" s="12"/>
      <c r="CB981" s="12"/>
      <c r="CC981" s="12"/>
      <c r="CD981" s="12"/>
      <c r="CE981" s="12"/>
    </row>
    <row r="982" spans="1:83" ht="14.2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  <c r="AO982" s="12"/>
      <c r="AP982" s="12"/>
      <c r="AQ982" s="12"/>
      <c r="AR982" s="12"/>
      <c r="AS982" s="12"/>
      <c r="AT982" s="12"/>
      <c r="AU982" s="12"/>
      <c r="AV982" s="12"/>
      <c r="AW982" s="12"/>
      <c r="AX982" s="12"/>
      <c r="AY982" s="12"/>
      <c r="AZ982" s="12"/>
      <c r="BA982" s="12"/>
      <c r="BB982" s="12"/>
      <c r="BC982" s="12"/>
      <c r="BD982" s="12"/>
      <c r="BE982" s="12"/>
      <c r="BF982" s="12"/>
      <c r="BG982" s="12"/>
      <c r="BH982" s="12"/>
      <c r="BI982" s="12"/>
      <c r="BJ982" s="12"/>
      <c r="BK982" s="12"/>
      <c r="BL982" s="12"/>
      <c r="BM982" s="12"/>
      <c r="BN982" s="12"/>
      <c r="BO982" s="12"/>
      <c r="BP982" s="12"/>
      <c r="BQ982" s="12"/>
      <c r="BR982" s="12"/>
      <c r="BS982" s="12"/>
      <c r="BT982" s="12"/>
      <c r="BU982" s="12"/>
      <c r="BV982" s="12"/>
      <c r="BW982" s="12"/>
      <c r="BX982" s="12"/>
      <c r="BY982" s="12"/>
      <c r="BZ982" s="12"/>
      <c r="CA982" s="12"/>
      <c r="CB982" s="12"/>
      <c r="CC982" s="12"/>
      <c r="CD982" s="12"/>
      <c r="CE982" s="12"/>
    </row>
    <row r="983" spans="1:83" ht="14.2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  <c r="AO983" s="12"/>
      <c r="AP983" s="12"/>
      <c r="AQ983" s="12"/>
      <c r="AR983" s="12"/>
      <c r="AS983" s="12"/>
      <c r="AT983" s="12"/>
      <c r="AU983" s="12"/>
      <c r="AV983" s="12"/>
      <c r="AW983" s="12"/>
      <c r="AX983" s="12"/>
      <c r="AY983" s="12"/>
      <c r="AZ983" s="12"/>
      <c r="BA983" s="12"/>
      <c r="BB983" s="12"/>
      <c r="BC983" s="12"/>
      <c r="BD983" s="12"/>
      <c r="BE983" s="12"/>
      <c r="BF983" s="12"/>
      <c r="BG983" s="12"/>
      <c r="BH983" s="12"/>
      <c r="BI983" s="12"/>
      <c r="BJ983" s="12"/>
      <c r="BK983" s="12"/>
      <c r="BL983" s="12"/>
      <c r="BM983" s="12"/>
      <c r="BN983" s="12"/>
      <c r="BO983" s="12"/>
      <c r="BP983" s="12"/>
      <c r="BQ983" s="12"/>
      <c r="BR983" s="12"/>
      <c r="BS983" s="12"/>
      <c r="BT983" s="12"/>
      <c r="BU983" s="12"/>
      <c r="BV983" s="12"/>
      <c r="BW983" s="12"/>
      <c r="BX983" s="12"/>
      <c r="BY983" s="12"/>
      <c r="BZ983" s="12"/>
      <c r="CA983" s="12"/>
      <c r="CB983" s="12"/>
      <c r="CC983" s="12"/>
      <c r="CD983" s="12"/>
      <c r="CE983" s="12"/>
    </row>
    <row r="984" spans="1:83" ht="14.2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  <c r="AO984" s="12"/>
      <c r="AP984" s="12"/>
      <c r="AQ984" s="12"/>
      <c r="AR984" s="12"/>
      <c r="AS984" s="12"/>
      <c r="AT984" s="12"/>
      <c r="AU984" s="12"/>
      <c r="AV984" s="12"/>
      <c r="AW984" s="12"/>
      <c r="AX984" s="12"/>
      <c r="AY984" s="12"/>
      <c r="AZ984" s="12"/>
      <c r="BA984" s="12"/>
      <c r="BB984" s="12"/>
      <c r="BC984" s="12"/>
      <c r="BD984" s="12"/>
      <c r="BE984" s="12"/>
      <c r="BF984" s="12"/>
      <c r="BG984" s="12"/>
      <c r="BH984" s="12"/>
      <c r="BI984" s="12"/>
      <c r="BJ984" s="12"/>
      <c r="BK984" s="12"/>
      <c r="BL984" s="12"/>
      <c r="BM984" s="12"/>
      <c r="BN984" s="12"/>
      <c r="BO984" s="12"/>
      <c r="BP984" s="12"/>
      <c r="BQ984" s="12"/>
      <c r="BR984" s="12"/>
      <c r="BS984" s="12"/>
      <c r="BT984" s="12"/>
      <c r="BU984" s="12"/>
      <c r="BV984" s="12"/>
      <c r="BW984" s="12"/>
      <c r="BX984" s="12"/>
      <c r="BY984" s="12"/>
      <c r="BZ984" s="12"/>
      <c r="CA984" s="12"/>
      <c r="CB984" s="12"/>
      <c r="CC984" s="12"/>
      <c r="CD984" s="12"/>
      <c r="CE984" s="12"/>
    </row>
    <row r="985" spans="1:83" ht="14.2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  <c r="AO985" s="12"/>
      <c r="AP985" s="12"/>
      <c r="AQ985" s="12"/>
      <c r="AR985" s="12"/>
      <c r="AS985" s="12"/>
      <c r="AT985" s="12"/>
      <c r="AU985" s="12"/>
      <c r="AV985" s="12"/>
      <c r="AW985" s="12"/>
      <c r="AX985" s="12"/>
      <c r="AY985" s="12"/>
      <c r="AZ985" s="12"/>
      <c r="BA985" s="12"/>
      <c r="BB985" s="12"/>
      <c r="BC985" s="12"/>
      <c r="BD985" s="12"/>
      <c r="BE985" s="12"/>
      <c r="BF985" s="12"/>
      <c r="BG985" s="12"/>
      <c r="BH985" s="12"/>
      <c r="BI985" s="12"/>
      <c r="BJ985" s="12"/>
      <c r="BK985" s="12"/>
      <c r="BL985" s="12"/>
      <c r="BM985" s="12"/>
      <c r="BN985" s="12"/>
      <c r="BO985" s="12"/>
      <c r="BP985" s="12"/>
      <c r="BQ985" s="12"/>
      <c r="BR985" s="12"/>
      <c r="BS985" s="12"/>
      <c r="BT985" s="12"/>
      <c r="BU985" s="12"/>
      <c r="BV985" s="12"/>
      <c r="BW985" s="12"/>
      <c r="BX985" s="12"/>
      <c r="BY985" s="12"/>
      <c r="BZ985" s="12"/>
      <c r="CA985" s="12"/>
      <c r="CB985" s="12"/>
      <c r="CC985" s="12"/>
      <c r="CD985" s="12"/>
      <c r="CE985" s="12"/>
    </row>
    <row r="986" spans="1:83" ht="14.2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  <c r="AO986" s="12"/>
      <c r="AP986" s="12"/>
      <c r="AQ986" s="12"/>
      <c r="AR986" s="12"/>
      <c r="AS986" s="12"/>
      <c r="AT986" s="12"/>
      <c r="AU986" s="12"/>
      <c r="AV986" s="12"/>
      <c r="AW986" s="12"/>
      <c r="AX986" s="12"/>
      <c r="AY986" s="12"/>
      <c r="AZ986" s="12"/>
      <c r="BA986" s="12"/>
      <c r="BB986" s="12"/>
      <c r="BC986" s="12"/>
      <c r="BD986" s="12"/>
      <c r="BE986" s="12"/>
      <c r="BF986" s="12"/>
      <c r="BG986" s="12"/>
      <c r="BH986" s="12"/>
      <c r="BI986" s="12"/>
      <c r="BJ986" s="12"/>
      <c r="BK986" s="12"/>
      <c r="BL986" s="12"/>
      <c r="BM986" s="12"/>
      <c r="BN986" s="12"/>
      <c r="BO986" s="12"/>
      <c r="BP986" s="12"/>
      <c r="BQ986" s="12"/>
      <c r="BR986" s="12"/>
      <c r="BS986" s="12"/>
      <c r="BT986" s="12"/>
      <c r="BU986" s="12"/>
      <c r="BV986" s="12"/>
      <c r="BW986" s="12"/>
      <c r="BX986" s="12"/>
      <c r="BY986" s="12"/>
      <c r="BZ986" s="12"/>
      <c r="CA986" s="12"/>
      <c r="CB986" s="12"/>
      <c r="CC986" s="12"/>
      <c r="CD986" s="12"/>
      <c r="CE986" s="12"/>
    </row>
    <row r="987" spans="1:83" ht="14.2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  <c r="AL987" s="12"/>
      <c r="AM987" s="12"/>
      <c r="AN987" s="12"/>
      <c r="AO987" s="12"/>
      <c r="AP987" s="12"/>
      <c r="AQ987" s="12"/>
      <c r="AR987" s="12"/>
      <c r="AS987" s="12"/>
      <c r="AT987" s="12"/>
      <c r="AU987" s="12"/>
      <c r="AV987" s="12"/>
      <c r="AW987" s="12"/>
      <c r="AX987" s="12"/>
      <c r="AY987" s="12"/>
      <c r="AZ987" s="12"/>
      <c r="BA987" s="12"/>
      <c r="BB987" s="12"/>
      <c r="BC987" s="12"/>
      <c r="BD987" s="12"/>
      <c r="BE987" s="12"/>
      <c r="BF987" s="12"/>
      <c r="BG987" s="12"/>
      <c r="BH987" s="12"/>
      <c r="BI987" s="12"/>
      <c r="BJ987" s="12"/>
      <c r="BK987" s="12"/>
      <c r="BL987" s="12"/>
      <c r="BM987" s="12"/>
      <c r="BN987" s="12"/>
      <c r="BO987" s="12"/>
      <c r="BP987" s="12"/>
      <c r="BQ987" s="12"/>
      <c r="BR987" s="12"/>
      <c r="BS987" s="12"/>
      <c r="BT987" s="12"/>
      <c r="BU987" s="12"/>
      <c r="BV987" s="12"/>
      <c r="BW987" s="12"/>
      <c r="BX987" s="12"/>
      <c r="BY987" s="12"/>
      <c r="BZ987" s="12"/>
      <c r="CA987" s="12"/>
      <c r="CB987" s="12"/>
      <c r="CC987" s="12"/>
      <c r="CD987" s="12"/>
      <c r="CE987" s="12"/>
    </row>
    <row r="988" spans="1:83" ht="14.2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  <c r="AL988" s="12"/>
      <c r="AM988" s="12"/>
      <c r="AN988" s="12"/>
      <c r="AO988" s="12"/>
      <c r="AP988" s="12"/>
      <c r="AQ988" s="12"/>
      <c r="AR988" s="12"/>
      <c r="AS988" s="12"/>
      <c r="AT988" s="12"/>
      <c r="AU988" s="12"/>
      <c r="AV988" s="12"/>
      <c r="AW988" s="12"/>
      <c r="AX988" s="12"/>
      <c r="AY988" s="12"/>
      <c r="AZ988" s="12"/>
      <c r="BA988" s="12"/>
      <c r="BB988" s="12"/>
      <c r="BC988" s="12"/>
      <c r="BD988" s="12"/>
      <c r="BE988" s="12"/>
      <c r="BF988" s="12"/>
      <c r="BG988" s="12"/>
      <c r="BH988" s="12"/>
      <c r="BI988" s="12"/>
      <c r="BJ988" s="12"/>
      <c r="BK988" s="12"/>
      <c r="BL988" s="12"/>
      <c r="BM988" s="12"/>
      <c r="BN988" s="12"/>
      <c r="BO988" s="12"/>
      <c r="BP988" s="12"/>
      <c r="BQ988" s="12"/>
      <c r="BR988" s="12"/>
      <c r="BS988" s="12"/>
      <c r="BT988" s="12"/>
      <c r="BU988" s="12"/>
      <c r="BV988" s="12"/>
      <c r="BW988" s="12"/>
      <c r="BX988" s="12"/>
      <c r="BY988" s="12"/>
      <c r="BZ988" s="12"/>
      <c r="CA988" s="12"/>
      <c r="CB988" s="12"/>
      <c r="CC988" s="12"/>
      <c r="CD988" s="12"/>
      <c r="CE988" s="12"/>
    </row>
    <row r="989" spans="1:83" ht="14.2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  <c r="AL989" s="12"/>
      <c r="AM989" s="12"/>
      <c r="AN989" s="12"/>
      <c r="AO989" s="12"/>
      <c r="AP989" s="12"/>
      <c r="AQ989" s="12"/>
      <c r="AR989" s="12"/>
      <c r="AS989" s="12"/>
      <c r="AT989" s="12"/>
      <c r="AU989" s="12"/>
      <c r="AV989" s="12"/>
      <c r="AW989" s="12"/>
      <c r="AX989" s="12"/>
      <c r="AY989" s="12"/>
      <c r="AZ989" s="12"/>
      <c r="BA989" s="12"/>
      <c r="BB989" s="12"/>
      <c r="BC989" s="12"/>
      <c r="BD989" s="12"/>
      <c r="BE989" s="12"/>
      <c r="BF989" s="12"/>
      <c r="BG989" s="12"/>
      <c r="BH989" s="12"/>
      <c r="BI989" s="12"/>
      <c r="BJ989" s="12"/>
      <c r="BK989" s="12"/>
      <c r="BL989" s="12"/>
      <c r="BM989" s="12"/>
      <c r="BN989" s="12"/>
      <c r="BO989" s="12"/>
      <c r="BP989" s="12"/>
      <c r="BQ989" s="12"/>
      <c r="BR989" s="12"/>
      <c r="BS989" s="12"/>
      <c r="BT989" s="12"/>
      <c r="BU989" s="12"/>
      <c r="BV989" s="12"/>
      <c r="BW989" s="12"/>
      <c r="BX989" s="12"/>
      <c r="BY989" s="12"/>
      <c r="BZ989" s="12"/>
      <c r="CA989" s="12"/>
      <c r="CB989" s="12"/>
      <c r="CC989" s="12"/>
      <c r="CD989" s="12"/>
      <c r="CE989" s="12"/>
    </row>
    <row r="990" spans="1:83" ht="14.2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  <c r="AL990" s="12"/>
      <c r="AM990" s="12"/>
      <c r="AN990" s="12"/>
      <c r="AO990" s="12"/>
      <c r="AP990" s="12"/>
      <c r="AQ990" s="12"/>
      <c r="AR990" s="12"/>
      <c r="AS990" s="12"/>
      <c r="AT990" s="12"/>
      <c r="AU990" s="12"/>
      <c r="AV990" s="12"/>
      <c r="AW990" s="12"/>
      <c r="AX990" s="12"/>
      <c r="AY990" s="12"/>
      <c r="AZ990" s="12"/>
      <c r="BA990" s="12"/>
      <c r="BB990" s="12"/>
      <c r="BC990" s="12"/>
      <c r="BD990" s="12"/>
      <c r="BE990" s="12"/>
      <c r="BF990" s="12"/>
      <c r="BG990" s="12"/>
      <c r="BH990" s="12"/>
      <c r="BI990" s="12"/>
      <c r="BJ990" s="12"/>
      <c r="BK990" s="12"/>
      <c r="BL990" s="12"/>
      <c r="BM990" s="12"/>
      <c r="BN990" s="12"/>
      <c r="BO990" s="12"/>
      <c r="BP990" s="12"/>
      <c r="BQ990" s="12"/>
      <c r="BR990" s="12"/>
      <c r="BS990" s="12"/>
      <c r="BT990" s="12"/>
      <c r="BU990" s="12"/>
      <c r="BV990" s="12"/>
      <c r="BW990" s="12"/>
      <c r="BX990" s="12"/>
      <c r="BY990" s="12"/>
      <c r="BZ990" s="12"/>
      <c r="CA990" s="12"/>
      <c r="CB990" s="12"/>
      <c r="CC990" s="12"/>
      <c r="CD990" s="12"/>
      <c r="CE990" s="12"/>
    </row>
    <row r="991" spans="1:83" ht="14.2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  <c r="AL991" s="12"/>
      <c r="AM991" s="12"/>
      <c r="AN991" s="12"/>
      <c r="AO991" s="12"/>
      <c r="AP991" s="12"/>
      <c r="AQ991" s="12"/>
      <c r="AR991" s="12"/>
      <c r="AS991" s="12"/>
      <c r="AT991" s="12"/>
      <c r="AU991" s="12"/>
      <c r="AV991" s="12"/>
      <c r="AW991" s="12"/>
      <c r="AX991" s="12"/>
      <c r="AY991" s="12"/>
      <c r="AZ991" s="12"/>
      <c r="BA991" s="12"/>
      <c r="BB991" s="12"/>
      <c r="BC991" s="12"/>
      <c r="BD991" s="12"/>
      <c r="BE991" s="12"/>
      <c r="BF991" s="12"/>
      <c r="BG991" s="12"/>
      <c r="BH991" s="12"/>
      <c r="BI991" s="12"/>
      <c r="BJ991" s="12"/>
      <c r="BK991" s="12"/>
      <c r="BL991" s="12"/>
      <c r="BM991" s="12"/>
      <c r="BN991" s="12"/>
      <c r="BO991" s="12"/>
      <c r="BP991" s="12"/>
      <c r="BQ991" s="12"/>
      <c r="BR991" s="12"/>
      <c r="BS991" s="12"/>
      <c r="BT991" s="12"/>
      <c r="BU991" s="12"/>
      <c r="BV991" s="12"/>
      <c r="BW991" s="12"/>
      <c r="BX991" s="12"/>
      <c r="BY991" s="12"/>
      <c r="BZ991" s="12"/>
      <c r="CA991" s="12"/>
      <c r="CB991" s="12"/>
      <c r="CC991" s="12"/>
      <c r="CD991" s="12"/>
      <c r="CE991" s="12"/>
    </row>
    <row r="992" spans="1:83" ht="14.2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  <c r="AL992" s="12"/>
      <c r="AM992" s="12"/>
      <c r="AN992" s="12"/>
      <c r="AO992" s="12"/>
      <c r="AP992" s="12"/>
      <c r="AQ992" s="12"/>
      <c r="AR992" s="12"/>
      <c r="AS992" s="12"/>
      <c r="AT992" s="12"/>
      <c r="AU992" s="12"/>
      <c r="AV992" s="12"/>
      <c r="AW992" s="12"/>
      <c r="AX992" s="12"/>
      <c r="AY992" s="12"/>
      <c r="AZ992" s="12"/>
      <c r="BA992" s="12"/>
      <c r="BB992" s="12"/>
      <c r="BC992" s="12"/>
      <c r="BD992" s="12"/>
      <c r="BE992" s="12"/>
      <c r="BF992" s="12"/>
      <c r="BG992" s="12"/>
      <c r="BH992" s="12"/>
      <c r="BI992" s="12"/>
      <c r="BJ992" s="12"/>
      <c r="BK992" s="12"/>
      <c r="BL992" s="12"/>
      <c r="BM992" s="12"/>
      <c r="BN992" s="12"/>
      <c r="BO992" s="12"/>
      <c r="BP992" s="12"/>
      <c r="BQ992" s="12"/>
      <c r="BR992" s="12"/>
      <c r="BS992" s="12"/>
      <c r="BT992" s="12"/>
      <c r="BU992" s="12"/>
      <c r="BV992" s="12"/>
      <c r="BW992" s="12"/>
      <c r="BX992" s="12"/>
      <c r="BY992" s="12"/>
      <c r="BZ992" s="12"/>
      <c r="CA992" s="12"/>
      <c r="CB992" s="12"/>
      <c r="CC992" s="12"/>
      <c r="CD992" s="12"/>
      <c r="CE992" s="12"/>
    </row>
    <row r="993" spans="1:83" ht="14.2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  <c r="AL993" s="12"/>
      <c r="AM993" s="12"/>
      <c r="AN993" s="12"/>
      <c r="AO993" s="12"/>
      <c r="AP993" s="12"/>
      <c r="AQ993" s="12"/>
      <c r="AR993" s="12"/>
      <c r="AS993" s="12"/>
      <c r="AT993" s="12"/>
      <c r="AU993" s="12"/>
      <c r="AV993" s="12"/>
      <c r="AW993" s="12"/>
      <c r="AX993" s="12"/>
      <c r="AY993" s="12"/>
      <c r="AZ993" s="12"/>
      <c r="BA993" s="12"/>
      <c r="BB993" s="12"/>
      <c r="BC993" s="12"/>
      <c r="BD993" s="12"/>
      <c r="BE993" s="12"/>
      <c r="BF993" s="12"/>
      <c r="BG993" s="12"/>
      <c r="BH993" s="12"/>
      <c r="BI993" s="12"/>
      <c r="BJ993" s="12"/>
      <c r="BK993" s="12"/>
      <c r="BL993" s="12"/>
      <c r="BM993" s="12"/>
      <c r="BN993" s="12"/>
      <c r="BO993" s="12"/>
      <c r="BP993" s="12"/>
      <c r="BQ993" s="12"/>
      <c r="BR993" s="12"/>
      <c r="BS993" s="12"/>
      <c r="BT993" s="12"/>
      <c r="BU993" s="12"/>
      <c r="BV993" s="12"/>
      <c r="BW993" s="12"/>
      <c r="BX993" s="12"/>
      <c r="BY993" s="12"/>
      <c r="BZ993" s="12"/>
      <c r="CA993" s="12"/>
      <c r="CB993" s="12"/>
      <c r="CC993" s="12"/>
      <c r="CD993" s="12"/>
      <c r="CE993" s="12"/>
    </row>
    <row r="994" spans="1:83" ht="14.2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  <c r="AL994" s="12"/>
      <c r="AM994" s="12"/>
      <c r="AN994" s="12"/>
      <c r="AO994" s="12"/>
      <c r="AP994" s="12"/>
      <c r="AQ994" s="12"/>
      <c r="AR994" s="12"/>
      <c r="AS994" s="12"/>
      <c r="AT994" s="12"/>
      <c r="AU994" s="12"/>
      <c r="AV994" s="12"/>
      <c r="AW994" s="12"/>
      <c r="AX994" s="12"/>
      <c r="AY994" s="12"/>
      <c r="AZ994" s="12"/>
      <c r="BA994" s="12"/>
      <c r="BB994" s="12"/>
      <c r="BC994" s="12"/>
      <c r="BD994" s="12"/>
      <c r="BE994" s="12"/>
      <c r="BF994" s="12"/>
      <c r="BG994" s="12"/>
      <c r="BH994" s="12"/>
      <c r="BI994" s="12"/>
      <c r="BJ994" s="12"/>
      <c r="BK994" s="12"/>
      <c r="BL994" s="12"/>
      <c r="BM994" s="12"/>
      <c r="BN994" s="12"/>
      <c r="BO994" s="12"/>
      <c r="BP994" s="12"/>
      <c r="BQ994" s="12"/>
      <c r="BR994" s="12"/>
      <c r="BS994" s="12"/>
      <c r="BT994" s="12"/>
      <c r="BU994" s="12"/>
      <c r="BV994" s="12"/>
      <c r="BW994" s="12"/>
      <c r="BX994" s="12"/>
      <c r="BY994" s="12"/>
      <c r="BZ994" s="12"/>
      <c r="CA994" s="12"/>
      <c r="CB994" s="12"/>
      <c r="CC994" s="12"/>
      <c r="CD994" s="12"/>
      <c r="CE994" s="12"/>
    </row>
    <row r="995" spans="1:83" ht="14.2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  <c r="AL995" s="12"/>
      <c r="AM995" s="12"/>
      <c r="AN995" s="12"/>
      <c r="AO995" s="12"/>
      <c r="AP995" s="12"/>
      <c r="AQ995" s="12"/>
      <c r="AR995" s="12"/>
      <c r="AS995" s="12"/>
      <c r="AT995" s="12"/>
      <c r="AU995" s="12"/>
      <c r="AV995" s="12"/>
      <c r="AW995" s="12"/>
      <c r="AX995" s="12"/>
      <c r="AY995" s="12"/>
      <c r="AZ995" s="12"/>
      <c r="BA995" s="12"/>
      <c r="BB995" s="12"/>
      <c r="BC995" s="12"/>
      <c r="BD995" s="12"/>
      <c r="BE995" s="12"/>
      <c r="BF995" s="12"/>
      <c r="BG995" s="12"/>
      <c r="BH995" s="12"/>
      <c r="BI995" s="12"/>
      <c r="BJ995" s="12"/>
      <c r="BK995" s="12"/>
      <c r="BL995" s="12"/>
      <c r="BM995" s="12"/>
      <c r="BN995" s="12"/>
      <c r="BO995" s="12"/>
      <c r="BP995" s="12"/>
      <c r="BQ995" s="12"/>
      <c r="BR995" s="12"/>
      <c r="BS995" s="12"/>
      <c r="BT995" s="12"/>
      <c r="BU995" s="12"/>
      <c r="BV995" s="12"/>
      <c r="BW995" s="12"/>
      <c r="BX995" s="12"/>
      <c r="BY995" s="12"/>
      <c r="BZ995" s="12"/>
      <c r="CA995" s="12"/>
      <c r="CB995" s="12"/>
      <c r="CC995" s="12"/>
      <c r="CD995" s="12"/>
      <c r="CE995" s="12"/>
    </row>
    <row r="996" spans="1:83" ht="14.2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  <c r="AL996" s="12"/>
      <c r="AM996" s="12"/>
      <c r="AN996" s="12"/>
      <c r="AO996" s="12"/>
      <c r="AP996" s="12"/>
      <c r="AQ996" s="12"/>
      <c r="AR996" s="12"/>
      <c r="AS996" s="12"/>
      <c r="AT996" s="12"/>
      <c r="AU996" s="12"/>
      <c r="AV996" s="12"/>
      <c r="AW996" s="12"/>
      <c r="AX996" s="12"/>
      <c r="AY996" s="12"/>
      <c r="AZ996" s="12"/>
      <c r="BA996" s="12"/>
      <c r="BB996" s="12"/>
      <c r="BC996" s="12"/>
      <c r="BD996" s="12"/>
      <c r="BE996" s="12"/>
      <c r="BF996" s="12"/>
      <c r="BG996" s="12"/>
      <c r="BH996" s="12"/>
      <c r="BI996" s="12"/>
      <c r="BJ996" s="12"/>
      <c r="BK996" s="12"/>
      <c r="BL996" s="12"/>
      <c r="BM996" s="12"/>
      <c r="BN996" s="12"/>
      <c r="BO996" s="12"/>
      <c r="BP996" s="12"/>
      <c r="BQ996" s="12"/>
      <c r="BR996" s="12"/>
      <c r="BS996" s="12"/>
      <c r="BT996" s="12"/>
      <c r="BU996" s="12"/>
      <c r="BV996" s="12"/>
      <c r="BW996" s="12"/>
      <c r="BX996" s="12"/>
      <c r="BY996" s="12"/>
      <c r="BZ996" s="12"/>
      <c r="CA996" s="12"/>
      <c r="CB996" s="12"/>
      <c r="CC996" s="12"/>
      <c r="CD996" s="12"/>
      <c r="CE996" s="12"/>
    </row>
    <row r="997" spans="1:83" ht="14.2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  <c r="AK997" s="12"/>
      <c r="AL997" s="12"/>
      <c r="AM997" s="12"/>
      <c r="AN997" s="12"/>
      <c r="AO997" s="12"/>
      <c r="AP997" s="12"/>
      <c r="AQ997" s="12"/>
      <c r="AR997" s="12"/>
      <c r="AS997" s="12"/>
      <c r="AT997" s="12"/>
      <c r="AU997" s="12"/>
      <c r="AV997" s="12"/>
      <c r="AW997" s="12"/>
      <c r="AX997" s="12"/>
      <c r="AY997" s="12"/>
      <c r="AZ997" s="12"/>
      <c r="BA997" s="12"/>
      <c r="BB997" s="12"/>
      <c r="BC997" s="12"/>
      <c r="BD997" s="12"/>
      <c r="BE997" s="12"/>
      <c r="BF997" s="12"/>
      <c r="BG997" s="12"/>
      <c r="BH997" s="12"/>
      <c r="BI997" s="12"/>
      <c r="BJ997" s="12"/>
      <c r="BK997" s="12"/>
      <c r="BL997" s="12"/>
      <c r="BM997" s="12"/>
      <c r="BN997" s="12"/>
      <c r="BO997" s="12"/>
      <c r="BP997" s="12"/>
      <c r="BQ997" s="12"/>
      <c r="BR997" s="12"/>
      <c r="BS997" s="12"/>
      <c r="BT997" s="12"/>
      <c r="BU997" s="12"/>
      <c r="BV997" s="12"/>
      <c r="BW997" s="12"/>
      <c r="BX997" s="12"/>
      <c r="BY997" s="12"/>
      <c r="BZ997" s="12"/>
      <c r="CA997" s="12"/>
      <c r="CB997" s="12"/>
      <c r="CC997" s="12"/>
      <c r="CD997" s="12"/>
      <c r="CE997" s="12"/>
    </row>
    <row r="998" spans="1:83" ht="14.2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  <c r="AK998" s="12"/>
      <c r="AL998" s="12"/>
      <c r="AM998" s="12"/>
      <c r="AN998" s="12"/>
      <c r="AO998" s="12"/>
      <c r="AP998" s="12"/>
      <c r="AQ998" s="12"/>
      <c r="AR998" s="12"/>
      <c r="AS998" s="12"/>
      <c r="AT998" s="12"/>
      <c r="AU998" s="12"/>
      <c r="AV998" s="12"/>
      <c r="AW998" s="12"/>
      <c r="AX998" s="12"/>
      <c r="AY998" s="12"/>
      <c r="AZ998" s="12"/>
      <c r="BA998" s="12"/>
      <c r="BB998" s="12"/>
      <c r="BC998" s="12"/>
      <c r="BD998" s="12"/>
      <c r="BE998" s="12"/>
      <c r="BF998" s="12"/>
      <c r="BG998" s="12"/>
      <c r="BH998" s="12"/>
      <c r="BI998" s="12"/>
      <c r="BJ998" s="12"/>
      <c r="BK998" s="12"/>
      <c r="BL998" s="12"/>
      <c r="BM998" s="12"/>
      <c r="BN998" s="12"/>
      <c r="BO998" s="12"/>
      <c r="BP998" s="12"/>
      <c r="BQ998" s="12"/>
      <c r="BR998" s="12"/>
      <c r="BS998" s="12"/>
      <c r="BT998" s="12"/>
      <c r="BU998" s="12"/>
      <c r="BV998" s="12"/>
      <c r="BW998" s="12"/>
      <c r="BX998" s="12"/>
      <c r="BY998" s="12"/>
      <c r="BZ998" s="12"/>
      <c r="CA998" s="12"/>
      <c r="CB998" s="12"/>
      <c r="CC998" s="12"/>
      <c r="CD998" s="12"/>
      <c r="CE998" s="12"/>
    </row>
    <row r="999" spans="1:83" ht="14.2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  <c r="AK999" s="12"/>
      <c r="AL999" s="12"/>
      <c r="AM999" s="12"/>
      <c r="AN999" s="12"/>
      <c r="AO999" s="12"/>
      <c r="AP999" s="12"/>
      <c r="AQ999" s="12"/>
      <c r="AR999" s="12"/>
      <c r="AS999" s="12"/>
      <c r="AT999" s="12"/>
      <c r="AU999" s="12"/>
      <c r="AV999" s="12"/>
      <c r="AW999" s="12"/>
      <c r="AX999" s="12"/>
      <c r="AY999" s="12"/>
      <c r="AZ999" s="12"/>
      <c r="BA999" s="12"/>
      <c r="BB999" s="12"/>
      <c r="BC999" s="12"/>
      <c r="BD999" s="12"/>
      <c r="BE999" s="12"/>
      <c r="BF999" s="12"/>
      <c r="BG999" s="12"/>
      <c r="BH999" s="12"/>
      <c r="BI999" s="12"/>
      <c r="BJ999" s="12"/>
      <c r="BK999" s="12"/>
      <c r="BL999" s="12"/>
      <c r="BM999" s="12"/>
      <c r="BN999" s="12"/>
      <c r="BO999" s="12"/>
      <c r="BP999" s="12"/>
      <c r="BQ999" s="12"/>
      <c r="BR999" s="12"/>
      <c r="BS999" s="12"/>
      <c r="BT999" s="12"/>
      <c r="BU999" s="12"/>
      <c r="BV999" s="12"/>
      <c r="BW999" s="12"/>
      <c r="BX999" s="12"/>
      <c r="BY999" s="12"/>
      <c r="BZ999" s="12"/>
      <c r="CA999" s="12"/>
      <c r="CB999" s="12"/>
      <c r="CC999" s="12"/>
      <c r="CD999" s="12"/>
      <c r="CE999" s="12"/>
    </row>
    <row r="1000" spans="1:83" ht="14.2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  <c r="AF1000" s="12"/>
      <c r="AG1000" s="12"/>
      <c r="AH1000" s="12"/>
      <c r="AI1000" s="12"/>
      <c r="AJ1000" s="12"/>
      <c r="AK1000" s="12"/>
      <c r="AL1000" s="12"/>
      <c r="AM1000" s="12"/>
      <c r="AN1000" s="12"/>
      <c r="AO1000" s="12"/>
      <c r="AP1000" s="12"/>
      <c r="AQ1000" s="12"/>
      <c r="AR1000" s="12"/>
      <c r="AS1000" s="12"/>
      <c r="AT1000" s="12"/>
      <c r="AU1000" s="12"/>
      <c r="AV1000" s="12"/>
      <c r="AW1000" s="12"/>
      <c r="AX1000" s="12"/>
      <c r="AY1000" s="12"/>
      <c r="AZ1000" s="12"/>
      <c r="BA1000" s="12"/>
      <c r="BB1000" s="12"/>
      <c r="BC1000" s="12"/>
      <c r="BD1000" s="12"/>
      <c r="BE1000" s="12"/>
      <c r="BF1000" s="12"/>
      <c r="BG1000" s="12"/>
      <c r="BH1000" s="12"/>
      <c r="BI1000" s="12"/>
      <c r="BJ1000" s="12"/>
      <c r="BK1000" s="12"/>
      <c r="BL1000" s="12"/>
      <c r="BM1000" s="12"/>
      <c r="BN1000" s="12"/>
      <c r="BO1000" s="12"/>
      <c r="BP1000" s="12"/>
      <c r="BQ1000" s="12"/>
      <c r="BR1000" s="12"/>
      <c r="BS1000" s="12"/>
      <c r="BT1000" s="12"/>
      <c r="BU1000" s="12"/>
      <c r="BV1000" s="12"/>
      <c r="BW1000" s="12"/>
      <c r="BX1000" s="12"/>
      <c r="BY1000" s="12"/>
      <c r="BZ1000" s="12"/>
      <c r="CA1000" s="12"/>
      <c r="CB1000" s="12"/>
      <c r="CC1000" s="12"/>
      <c r="CD1000" s="12"/>
      <c r="CE1000" s="12"/>
    </row>
    <row r="1001" spans="1:83" ht="14.25" customHeight="1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  <c r="AB1001" s="12"/>
      <c r="AC1001" s="12"/>
      <c r="AD1001" s="12"/>
      <c r="AE1001" s="12"/>
      <c r="AF1001" s="12"/>
      <c r="AG1001" s="12"/>
      <c r="AH1001" s="12"/>
      <c r="AI1001" s="12"/>
      <c r="AJ1001" s="12"/>
      <c r="AK1001" s="12"/>
      <c r="AL1001" s="12"/>
      <c r="AM1001" s="12"/>
      <c r="AN1001" s="12"/>
      <c r="AO1001" s="12"/>
      <c r="AP1001" s="12"/>
      <c r="AQ1001" s="12"/>
      <c r="AR1001" s="12"/>
      <c r="AS1001" s="12"/>
      <c r="AT1001" s="12"/>
      <c r="AU1001" s="12"/>
      <c r="AV1001" s="12"/>
      <c r="AW1001" s="12"/>
      <c r="AX1001" s="12"/>
      <c r="AY1001" s="12"/>
      <c r="AZ1001" s="12"/>
      <c r="BA1001" s="12"/>
      <c r="BB1001" s="12"/>
      <c r="BC1001" s="12"/>
      <c r="BD1001" s="12"/>
      <c r="BE1001" s="12"/>
      <c r="BF1001" s="12"/>
      <c r="BG1001" s="12"/>
      <c r="BH1001" s="12"/>
      <c r="BI1001" s="12"/>
      <c r="BJ1001" s="12"/>
      <c r="BK1001" s="12"/>
      <c r="BL1001" s="12"/>
      <c r="BM1001" s="12"/>
      <c r="BN1001" s="12"/>
      <c r="BO1001" s="12"/>
      <c r="BP1001" s="12"/>
      <c r="BQ1001" s="12"/>
      <c r="BR1001" s="12"/>
      <c r="BS1001" s="12"/>
      <c r="BT1001" s="12"/>
      <c r="BU1001" s="12"/>
      <c r="BV1001" s="12"/>
      <c r="BW1001" s="12"/>
      <c r="BX1001" s="12"/>
      <c r="BY1001" s="12"/>
      <c r="BZ1001" s="12"/>
      <c r="CA1001" s="12"/>
      <c r="CB1001" s="12"/>
      <c r="CC1001" s="12"/>
      <c r="CD1001" s="12"/>
      <c r="CE1001" s="12"/>
    </row>
    <row r="1002" spans="1:83" ht="14.25" customHeight="1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  <c r="AB1002" s="12"/>
      <c r="AC1002" s="12"/>
      <c r="AD1002" s="12"/>
      <c r="AE1002" s="12"/>
      <c r="AF1002" s="12"/>
      <c r="AG1002" s="12"/>
      <c r="AH1002" s="12"/>
      <c r="AI1002" s="12"/>
      <c r="AJ1002" s="12"/>
      <c r="AK1002" s="12"/>
      <c r="AL1002" s="12"/>
      <c r="AM1002" s="12"/>
      <c r="AN1002" s="12"/>
      <c r="AO1002" s="12"/>
      <c r="AP1002" s="12"/>
      <c r="AQ1002" s="12"/>
      <c r="AR1002" s="12"/>
      <c r="AS1002" s="12"/>
      <c r="AT1002" s="12"/>
      <c r="AU1002" s="12"/>
      <c r="AV1002" s="12"/>
      <c r="AW1002" s="12"/>
      <c r="AX1002" s="12"/>
      <c r="AY1002" s="12"/>
      <c r="AZ1002" s="12"/>
      <c r="BA1002" s="12"/>
      <c r="BB1002" s="12"/>
      <c r="BC1002" s="12"/>
      <c r="BD1002" s="12"/>
      <c r="BE1002" s="12"/>
      <c r="BF1002" s="12"/>
      <c r="BG1002" s="12"/>
      <c r="BH1002" s="12"/>
      <c r="BI1002" s="12"/>
      <c r="BJ1002" s="12"/>
      <c r="BK1002" s="12"/>
      <c r="BL1002" s="12"/>
      <c r="BM1002" s="12"/>
      <c r="BN1002" s="12"/>
      <c r="BO1002" s="12"/>
      <c r="BP1002" s="12"/>
      <c r="BQ1002" s="12"/>
      <c r="BR1002" s="12"/>
      <c r="BS1002" s="12"/>
      <c r="BT1002" s="12"/>
      <c r="BU1002" s="12"/>
      <c r="BV1002" s="12"/>
      <c r="BW1002" s="12"/>
      <c r="BX1002" s="12"/>
      <c r="BY1002" s="12"/>
      <c r="BZ1002" s="12"/>
      <c r="CA1002" s="12"/>
      <c r="CB1002" s="12"/>
      <c r="CC1002" s="12"/>
      <c r="CD1002" s="12"/>
      <c r="CE1002" s="12"/>
    </row>
    <row r="1003" spans="1:83" ht="14.25" customHeight="1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  <c r="AB1003" s="12"/>
      <c r="AC1003" s="12"/>
      <c r="AD1003" s="12"/>
      <c r="AE1003" s="12"/>
      <c r="AF1003" s="12"/>
      <c r="AG1003" s="12"/>
      <c r="AH1003" s="12"/>
      <c r="AI1003" s="12"/>
      <c r="AJ1003" s="12"/>
      <c r="AK1003" s="12"/>
      <c r="AL1003" s="12"/>
      <c r="AM1003" s="12"/>
      <c r="AN1003" s="12"/>
      <c r="AO1003" s="12"/>
      <c r="AP1003" s="12"/>
      <c r="AQ1003" s="12"/>
      <c r="AR1003" s="12"/>
      <c r="AS1003" s="12"/>
      <c r="AT1003" s="12"/>
      <c r="AU1003" s="12"/>
      <c r="AV1003" s="12"/>
      <c r="AW1003" s="12"/>
      <c r="AX1003" s="12"/>
      <c r="AY1003" s="12"/>
      <c r="AZ1003" s="12"/>
      <c r="BA1003" s="12"/>
      <c r="BB1003" s="12"/>
      <c r="BC1003" s="12"/>
      <c r="BD1003" s="12"/>
      <c r="BE1003" s="12"/>
      <c r="BF1003" s="12"/>
      <c r="BG1003" s="12"/>
      <c r="BH1003" s="12"/>
      <c r="BI1003" s="12"/>
      <c r="BJ1003" s="12"/>
      <c r="BK1003" s="12"/>
      <c r="BL1003" s="12"/>
      <c r="BM1003" s="12"/>
      <c r="BN1003" s="12"/>
      <c r="BO1003" s="12"/>
      <c r="BP1003" s="12"/>
      <c r="BQ1003" s="12"/>
      <c r="BR1003" s="12"/>
      <c r="BS1003" s="12"/>
      <c r="BT1003" s="12"/>
      <c r="BU1003" s="12"/>
      <c r="BV1003" s="12"/>
      <c r="BW1003" s="12"/>
      <c r="BX1003" s="12"/>
      <c r="BY1003" s="12"/>
      <c r="BZ1003" s="12"/>
      <c r="CA1003" s="12"/>
      <c r="CB1003" s="12"/>
      <c r="CC1003" s="12"/>
      <c r="CD1003" s="12"/>
      <c r="CE1003" s="12"/>
    </row>
    <row r="1004" spans="1:83" ht="14.25" customHeight="1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  <c r="AB1004" s="12"/>
      <c r="AC1004" s="12"/>
      <c r="AD1004" s="12"/>
      <c r="AE1004" s="12"/>
      <c r="AF1004" s="12"/>
      <c r="AG1004" s="12"/>
      <c r="AH1004" s="12"/>
      <c r="AI1004" s="12"/>
      <c r="AJ1004" s="12"/>
      <c r="AK1004" s="12"/>
      <c r="AL1004" s="12"/>
      <c r="AM1004" s="12"/>
      <c r="AN1004" s="12"/>
      <c r="AO1004" s="12"/>
      <c r="AP1004" s="12"/>
      <c r="AQ1004" s="12"/>
      <c r="AR1004" s="12"/>
      <c r="AS1004" s="12"/>
      <c r="AT1004" s="12"/>
      <c r="AU1004" s="12"/>
      <c r="AV1004" s="12"/>
      <c r="AW1004" s="12"/>
      <c r="AX1004" s="12"/>
      <c r="AY1004" s="12"/>
      <c r="AZ1004" s="12"/>
      <c r="BA1004" s="12"/>
      <c r="BB1004" s="12"/>
      <c r="BC1004" s="12"/>
      <c r="BD1004" s="12"/>
      <c r="BE1004" s="12"/>
      <c r="BF1004" s="12"/>
      <c r="BG1004" s="12"/>
      <c r="BH1004" s="12"/>
      <c r="BI1004" s="12"/>
      <c r="BJ1004" s="12"/>
      <c r="BK1004" s="12"/>
      <c r="BL1004" s="12"/>
      <c r="BM1004" s="12"/>
      <c r="BN1004" s="12"/>
      <c r="BO1004" s="12"/>
      <c r="BP1004" s="12"/>
      <c r="BQ1004" s="12"/>
      <c r="BR1004" s="12"/>
      <c r="BS1004" s="12"/>
      <c r="BT1004" s="12"/>
      <c r="BU1004" s="12"/>
      <c r="BV1004" s="12"/>
      <c r="BW1004" s="12"/>
      <c r="BX1004" s="12"/>
      <c r="BY1004" s="12"/>
      <c r="BZ1004" s="12"/>
      <c r="CA1004" s="12"/>
      <c r="CB1004" s="12"/>
      <c r="CC1004" s="12"/>
      <c r="CD1004" s="12"/>
      <c r="CE1004" s="12"/>
    </row>
    <row r="1005" spans="1:83" ht="14.25" customHeight="1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  <c r="AB1005" s="12"/>
      <c r="AC1005" s="12"/>
      <c r="AD1005" s="12"/>
      <c r="AE1005" s="12"/>
      <c r="AF1005" s="12"/>
      <c r="AG1005" s="12"/>
      <c r="AH1005" s="12"/>
      <c r="AI1005" s="12"/>
      <c r="AJ1005" s="12"/>
      <c r="AK1005" s="12"/>
      <c r="AL1005" s="12"/>
      <c r="AM1005" s="12"/>
      <c r="AN1005" s="12"/>
      <c r="AO1005" s="12"/>
      <c r="AP1005" s="12"/>
      <c r="AQ1005" s="12"/>
      <c r="AR1005" s="12"/>
      <c r="AS1005" s="12"/>
      <c r="AT1005" s="12"/>
      <c r="AU1005" s="12"/>
      <c r="AV1005" s="12"/>
      <c r="AW1005" s="12"/>
      <c r="AX1005" s="12"/>
      <c r="AY1005" s="12"/>
      <c r="AZ1005" s="12"/>
      <c r="BA1005" s="12"/>
      <c r="BB1005" s="12"/>
      <c r="BC1005" s="12"/>
      <c r="BD1005" s="12"/>
      <c r="BE1005" s="12"/>
      <c r="BF1005" s="12"/>
      <c r="BG1005" s="12"/>
      <c r="BH1005" s="12"/>
      <c r="BI1005" s="12"/>
      <c r="BJ1005" s="12"/>
      <c r="BK1005" s="12"/>
      <c r="BL1005" s="12"/>
      <c r="BM1005" s="12"/>
      <c r="BN1005" s="12"/>
      <c r="BO1005" s="12"/>
      <c r="BP1005" s="12"/>
      <c r="BQ1005" s="12"/>
      <c r="BR1005" s="12"/>
      <c r="BS1005" s="12"/>
      <c r="BT1005" s="12"/>
      <c r="BU1005" s="12"/>
      <c r="BV1005" s="12"/>
      <c r="BW1005" s="12"/>
      <c r="BX1005" s="12"/>
      <c r="BY1005" s="12"/>
      <c r="BZ1005" s="12"/>
      <c r="CA1005" s="12"/>
      <c r="CB1005" s="12"/>
      <c r="CC1005" s="12"/>
      <c r="CD1005" s="12"/>
      <c r="CE1005" s="12"/>
    </row>
    <row r="1006" spans="1:83" ht="14.25" customHeight="1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  <c r="AB1006" s="12"/>
      <c r="AC1006" s="12"/>
      <c r="AD1006" s="12"/>
      <c r="AE1006" s="12"/>
      <c r="AF1006" s="12"/>
      <c r="AG1006" s="12"/>
      <c r="AH1006" s="12"/>
      <c r="AI1006" s="12"/>
      <c r="AJ1006" s="12"/>
      <c r="AK1006" s="12"/>
      <c r="AL1006" s="12"/>
      <c r="AM1006" s="12"/>
      <c r="AN1006" s="12"/>
      <c r="AO1006" s="12"/>
      <c r="AP1006" s="12"/>
      <c r="AQ1006" s="12"/>
      <c r="AR1006" s="12"/>
      <c r="AS1006" s="12"/>
      <c r="AT1006" s="12"/>
      <c r="AU1006" s="12"/>
      <c r="AV1006" s="12"/>
      <c r="AW1006" s="12"/>
      <c r="AX1006" s="12"/>
      <c r="AY1006" s="12"/>
      <c r="AZ1006" s="12"/>
      <c r="BA1006" s="12"/>
      <c r="BB1006" s="12"/>
      <c r="BC1006" s="12"/>
      <c r="BD1006" s="12"/>
      <c r="BE1006" s="12"/>
      <c r="BF1006" s="12"/>
      <c r="BG1006" s="12"/>
      <c r="BH1006" s="12"/>
      <c r="BI1006" s="12"/>
      <c r="BJ1006" s="12"/>
      <c r="BK1006" s="12"/>
      <c r="BL1006" s="12"/>
      <c r="BM1006" s="12"/>
      <c r="BN1006" s="12"/>
      <c r="BO1006" s="12"/>
      <c r="BP1006" s="12"/>
      <c r="BQ1006" s="12"/>
      <c r="BR1006" s="12"/>
      <c r="BS1006" s="12"/>
      <c r="BT1006" s="12"/>
      <c r="BU1006" s="12"/>
      <c r="BV1006" s="12"/>
      <c r="BW1006" s="12"/>
      <c r="BX1006" s="12"/>
      <c r="BY1006" s="12"/>
      <c r="BZ1006" s="12"/>
      <c r="CA1006" s="12"/>
      <c r="CB1006" s="12"/>
      <c r="CC1006" s="12"/>
      <c r="CD1006" s="12"/>
      <c r="CE1006" s="12"/>
    </row>
    <row r="1007" spans="1:83" ht="14.25" customHeight="1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  <c r="AB1007" s="12"/>
      <c r="AC1007" s="12"/>
      <c r="AD1007" s="12"/>
      <c r="AE1007" s="12"/>
      <c r="AF1007" s="12"/>
      <c r="AG1007" s="12"/>
      <c r="AH1007" s="12"/>
      <c r="AI1007" s="12"/>
      <c r="AJ1007" s="12"/>
      <c r="AK1007" s="12"/>
      <c r="AL1007" s="12"/>
      <c r="AM1007" s="12"/>
      <c r="AN1007" s="12"/>
      <c r="AO1007" s="12"/>
      <c r="AP1007" s="12"/>
      <c r="AQ1007" s="12"/>
      <c r="AR1007" s="12"/>
      <c r="AS1007" s="12"/>
      <c r="AT1007" s="12"/>
      <c r="AU1007" s="12"/>
      <c r="AV1007" s="12"/>
      <c r="AW1007" s="12"/>
      <c r="AX1007" s="12"/>
      <c r="AY1007" s="12"/>
      <c r="AZ1007" s="12"/>
      <c r="BA1007" s="12"/>
      <c r="BB1007" s="12"/>
      <c r="BC1007" s="12"/>
      <c r="BD1007" s="12"/>
      <c r="BE1007" s="12"/>
      <c r="BF1007" s="12"/>
      <c r="BG1007" s="12"/>
      <c r="BH1007" s="12"/>
      <c r="BI1007" s="12"/>
      <c r="BJ1007" s="12"/>
      <c r="BK1007" s="12"/>
      <c r="BL1007" s="12"/>
      <c r="BM1007" s="12"/>
      <c r="BN1007" s="12"/>
      <c r="BO1007" s="12"/>
      <c r="BP1007" s="12"/>
      <c r="BQ1007" s="12"/>
      <c r="BR1007" s="12"/>
      <c r="BS1007" s="12"/>
      <c r="BT1007" s="12"/>
      <c r="BU1007" s="12"/>
      <c r="BV1007" s="12"/>
      <c r="BW1007" s="12"/>
      <c r="BX1007" s="12"/>
      <c r="BY1007" s="12"/>
      <c r="BZ1007" s="12"/>
      <c r="CA1007" s="12"/>
      <c r="CB1007" s="12"/>
      <c r="CC1007" s="12"/>
      <c r="CD1007" s="12"/>
      <c r="CE1007" s="12"/>
    </row>
    <row r="1008" spans="1:83" ht="14.25" customHeight="1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  <c r="AB1008" s="12"/>
      <c r="AC1008" s="12"/>
      <c r="AD1008" s="12"/>
      <c r="AE1008" s="12"/>
      <c r="AF1008" s="12"/>
      <c r="AG1008" s="12"/>
      <c r="AH1008" s="12"/>
      <c r="AI1008" s="12"/>
      <c r="AJ1008" s="12"/>
      <c r="AK1008" s="12"/>
      <c r="AL1008" s="12"/>
      <c r="AM1008" s="12"/>
      <c r="AN1008" s="12"/>
      <c r="AO1008" s="12"/>
      <c r="AP1008" s="12"/>
      <c r="AQ1008" s="12"/>
      <c r="AR1008" s="12"/>
      <c r="AS1008" s="12"/>
      <c r="AT1008" s="12"/>
      <c r="AU1008" s="12"/>
      <c r="AV1008" s="12"/>
      <c r="AW1008" s="12"/>
      <c r="AX1008" s="12"/>
      <c r="AY1008" s="12"/>
      <c r="AZ1008" s="12"/>
      <c r="BA1008" s="12"/>
      <c r="BB1008" s="12"/>
      <c r="BC1008" s="12"/>
      <c r="BD1008" s="12"/>
      <c r="BE1008" s="12"/>
      <c r="BF1008" s="12"/>
      <c r="BG1008" s="12"/>
      <c r="BH1008" s="12"/>
      <c r="BI1008" s="12"/>
      <c r="BJ1008" s="12"/>
      <c r="BK1008" s="12"/>
      <c r="BL1008" s="12"/>
      <c r="BM1008" s="12"/>
      <c r="BN1008" s="12"/>
      <c r="BO1008" s="12"/>
      <c r="BP1008" s="12"/>
      <c r="BQ1008" s="12"/>
      <c r="BR1008" s="12"/>
      <c r="BS1008" s="12"/>
      <c r="BT1008" s="12"/>
      <c r="BU1008" s="12"/>
      <c r="BV1008" s="12"/>
      <c r="BW1008" s="12"/>
      <c r="BX1008" s="12"/>
      <c r="BY1008" s="12"/>
      <c r="BZ1008" s="12"/>
      <c r="CA1008" s="12"/>
      <c r="CB1008" s="12"/>
      <c r="CC1008" s="12"/>
      <c r="CD1008" s="12"/>
      <c r="CE1008" s="12"/>
    </row>
    <row r="1009" spans="1:83" ht="14.25" customHeight="1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  <c r="AB1009" s="12"/>
      <c r="AC1009" s="12"/>
      <c r="AD1009" s="12"/>
      <c r="AE1009" s="12"/>
      <c r="AF1009" s="12"/>
      <c r="AG1009" s="12"/>
      <c r="AH1009" s="12"/>
      <c r="AI1009" s="12"/>
      <c r="AJ1009" s="12"/>
      <c r="AK1009" s="12"/>
      <c r="AL1009" s="12"/>
      <c r="AM1009" s="12"/>
      <c r="AN1009" s="12"/>
      <c r="AO1009" s="12"/>
      <c r="AP1009" s="12"/>
      <c r="AQ1009" s="12"/>
      <c r="AR1009" s="12"/>
      <c r="AS1009" s="12"/>
      <c r="AT1009" s="12"/>
      <c r="AU1009" s="12"/>
      <c r="AV1009" s="12"/>
      <c r="AW1009" s="12"/>
      <c r="AX1009" s="12"/>
      <c r="AY1009" s="12"/>
      <c r="AZ1009" s="12"/>
      <c r="BA1009" s="12"/>
      <c r="BB1009" s="12"/>
      <c r="BC1009" s="12"/>
      <c r="BD1009" s="12"/>
      <c r="BE1009" s="12"/>
      <c r="BF1009" s="12"/>
      <c r="BG1009" s="12"/>
      <c r="BH1009" s="12"/>
      <c r="BI1009" s="12"/>
      <c r="BJ1009" s="12"/>
      <c r="BK1009" s="12"/>
      <c r="BL1009" s="12"/>
      <c r="BM1009" s="12"/>
      <c r="BN1009" s="12"/>
      <c r="BO1009" s="12"/>
      <c r="BP1009" s="12"/>
      <c r="BQ1009" s="12"/>
      <c r="BR1009" s="12"/>
      <c r="BS1009" s="12"/>
      <c r="BT1009" s="12"/>
      <c r="BU1009" s="12"/>
      <c r="BV1009" s="12"/>
      <c r="BW1009" s="12"/>
      <c r="BX1009" s="12"/>
      <c r="BY1009" s="12"/>
      <c r="BZ1009" s="12"/>
      <c r="CA1009" s="12"/>
      <c r="CB1009" s="12"/>
      <c r="CC1009" s="12"/>
      <c r="CD1009" s="12"/>
      <c r="CE1009" s="12"/>
    </row>
    <row r="1010" spans="1:83" ht="14.25" customHeight="1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  <c r="AB1010" s="12"/>
      <c r="AC1010" s="12"/>
      <c r="AD1010" s="12"/>
      <c r="AE1010" s="12"/>
      <c r="AF1010" s="12"/>
      <c r="AG1010" s="12"/>
      <c r="AH1010" s="12"/>
      <c r="AI1010" s="12"/>
      <c r="AJ1010" s="12"/>
      <c r="AK1010" s="12"/>
      <c r="AL1010" s="12"/>
      <c r="AM1010" s="12"/>
      <c r="AN1010" s="12"/>
      <c r="AO1010" s="12"/>
      <c r="AP1010" s="12"/>
      <c r="AQ1010" s="12"/>
      <c r="AR1010" s="12"/>
      <c r="AS1010" s="12"/>
      <c r="AT1010" s="12"/>
      <c r="AU1010" s="12"/>
      <c r="AV1010" s="12"/>
      <c r="AW1010" s="12"/>
      <c r="AX1010" s="12"/>
      <c r="AY1010" s="12"/>
      <c r="AZ1010" s="12"/>
      <c r="BA1010" s="12"/>
      <c r="BB1010" s="12"/>
      <c r="BC1010" s="12"/>
      <c r="BD1010" s="12"/>
      <c r="BE1010" s="12"/>
      <c r="BF1010" s="12"/>
      <c r="BG1010" s="12"/>
      <c r="BH1010" s="12"/>
      <c r="BI1010" s="12"/>
      <c r="BJ1010" s="12"/>
      <c r="BK1010" s="12"/>
      <c r="BL1010" s="12"/>
      <c r="BM1010" s="12"/>
      <c r="BN1010" s="12"/>
      <c r="BO1010" s="12"/>
      <c r="BP1010" s="12"/>
      <c r="BQ1010" s="12"/>
      <c r="BR1010" s="12"/>
      <c r="BS1010" s="12"/>
      <c r="BT1010" s="12"/>
      <c r="BU1010" s="12"/>
      <c r="BV1010" s="12"/>
      <c r="BW1010" s="12"/>
      <c r="BX1010" s="12"/>
      <c r="BY1010" s="12"/>
      <c r="BZ1010" s="12"/>
      <c r="CA1010" s="12"/>
      <c r="CB1010" s="12"/>
      <c r="CC1010" s="12"/>
      <c r="CD1010" s="12"/>
      <c r="CE1010" s="12"/>
    </row>
    <row r="1011" spans="1:83" ht="14.25" customHeight="1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  <c r="AB1011" s="12"/>
      <c r="AC1011" s="12"/>
      <c r="AD1011" s="12"/>
      <c r="AE1011" s="12"/>
      <c r="AF1011" s="12"/>
      <c r="AG1011" s="12"/>
      <c r="AH1011" s="12"/>
      <c r="AI1011" s="12"/>
      <c r="AJ1011" s="12"/>
      <c r="AK1011" s="12"/>
      <c r="AL1011" s="12"/>
      <c r="AM1011" s="12"/>
      <c r="AN1011" s="12"/>
      <c r="AO1011" s="12"/>
      <c r="AP1011" s="12"/>
      <c r="AQ1011" s="12"/>
      <c r="AR1011" s="12"/>
      <c r="AS1011" s="12"/>
      <c r="AT1011" s="12"/>
      <c r="AU1011" s="12"/>
      <c r="AV1011" s="12"/>
      <c r="AW1011" s="12"/>
      <c r="AX1011" s="12"/>
      <c r="AY1011" s="12"/>
      <c r="AZ1011" s="12"/>
      <c r="BA1011" s="12"/>
      <c r="BB1011" s="12"/>
      <c r="BC1011" s="12"/>
      <c r="BD1011" s="12"/>
      <c r="BE1011" s="12"/>
      <c r="BF1011" s="12"/>
      <c r="BG1011" s="12"/>
      <c r="BH1011" s="12"/>
      <c r="BI1011" s="12"/>
      <c r="BJ1011" s="12"/>
      <c r="BK1011" s="12"/>
      <c r="BL1011" s="12"/>
      <c r="BM1011" s="12"/>
      <c r="BN1011" s="12"/>
      <c r="BO1011" s="12"/>
      <c r="BP1011" s="12"/>
      <c r="BQ1011" s="12"/>
      <c r="BR1011" s="12"/>
      <c r="BS1011" s="12"/>
      <c r="BT1011" s="12"/>
      <c r="BU1011" s="12"/>
      <c r="BV1011" s="12"/>
      <c r="BW1011" s="12"/>
      <c r="BX1011" s="12"/>
      <c r="BY1011" s="12"/>
      <c r="BZ1011" s="12"/>
      <c r="CA1011" s="12"/>
      <c r="CB1011" s="12"/>
      <c r="CC1011" s="12"/>
      <c r="CD1011" s="12"/>
      <c r="CE1011" s="12"/>
    </row>
    <row r="1012" spans="1:83" ht="14.25" customHeight="1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  <c r="AB1012" s="12"/>
      <c r="AC1012" s="12"/>
      <c r="AD1012" s="12"/>
      <c r="AE1012" s="12"/>
      <c r="AF1012" s="12"/>
      <c r="AG1012" s="12"/>
      <c r="AH1012" s="12"/>
      <c r="AI1012" s="12"/>
      <c r="AJ1012" s="12"/>
      <c r="AK1012" s="12"/>
      <c r="AL1012" s="12"/>
      <c r="AM1012" s="12"/>
      <c r="AN1012" s="12"/>
      <c r="AO1012" s="12"/>
      <c r="AP1012" s="12"/>
      <c r="AQ1012" s="12"/>
      <c r="AR1012" s="12"/>
      <c r="AS1012" s="12"/>
      <c r="AT1012" s="12"/>
      <c r="AU1012" s="12"/>
      <c r="AV1012" s="12"/>
      <c r="AW1012" s="12"/>
      <c r="AX1012" s="12"/>
      <c r="AY1012" s="12"/>
      <c r="AZ1012" s="12"/>
      <c r="BA1012" s="12"/>
      <c r="BB1012" s="12"/>
      <c r="BC1012" s="12"/>
      <c r="BD1012" s="12"/>
      <c r="BE1012" s="12"/>
      <c r="BF1012" s="12"/>
      <c r="BG1012" s="12"/>
      <c r="BH1012" s="12"/>
      <c r="BI1012" s="12"/>
      <c r="BJ1012" s="12"/>
      <c r="BK1012" s="12"/>
      <c r="BL1012" s="12"/>
      <c r="BM1012" s="12"/>
      <c r="BN1012" s="12"/>
      <c r="BO1012" s="12"/>
      <c r="BP1012" s="12"/>
      <c r="BQ1012" s="12"/>
      <c r="BR1012" s="12"/>
      <c r="BS1012" s="12"/>
      <c r="BT1012" s="12"/>
      <c r="BU1012" s="12"/>
      <c r="BV1012" s="12"/>
      <c r="BW1012" s="12"/>
      <c r="BX1012" s="12"/>
      <c r="BY1012" s="12"/>
      <c r="BZ1012" s="12"/>
      <c r="CA1012" s="12"/>
      <c r="CB1012" s="12"/>
      <c r="CC1012" s="12"/>
      <c r="CD1012" s="12"/>
      <c r="CE1012" s="12"/>
    </row>
    <row r="1013" spans="1:83" ht="14.25" customHeight="1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  <c r="Z1013" s="12"/>
      <c r="AA1013" s="12"/>
      <c r="AB1013" s="12"/>
      <c r="AC1013" s="12"/>
      <c r="AD1013" s="12"/>
      <c r="AE1013" s="12"/>
      <c r="AF1013" s="12"/>
      <c r="AG1013" s="12"/>
      <c r="AH1013" s="12"/>
      <c r="AI1013" s="12"/>
      <c r="AJ1013" s="12"/>
      <c r="AK1013" s="12"/>
      <c r="AL1013" s="12"/>
      <c r="AM1013" s="12"/>
      <c r="AN1013" s="12"/>
      <c r="AO1013" s="12"/>
      <c r="AP1013" s="12"/>
      <c r="AQ1013" s="12"/>
      <c r="AR1013" s="12"/>
      <c r="AS1013" s="12"/>
      <c r="AT1013" s="12"/>
      <c r="AU1013" s="12"/>
      <c r="AV1013" s="12"/>
      <c r="AW1013" s="12"/>
      <c r="AX1013" s="12"/>
      <c r="AY1013" s="12"/>
      <c r="AZ1013" s="12"/>
      <c r="BA1013" s="12"/>
      <c r="BB1013" s="12"/>
      <c r="BC1013" s="12"/>
      <c r="BD1013" s="12"/>
      <c r="BE1013" s="12"/>
      <c r="BF1013" s="12"/>
      <c r="BG1013" s="12"/>
      <c r="BH1013" s="12"/>
      <c r="BI1013" s="12"/>
      <c r="BJ1013" s="12"/>
      <c r="BK1013" s="12"/>
      <c r="BL1013" s="12"/>
      <c r="BM1013" s="12"/>
      <c r="BN1013" s="12"/>
      <c r="BO1013" s="12"/>
      <c r="BP1013" s="12"/>
      <c r="BQ1013" s="12"/>
      <c r="BR1013" s="12"/>
      <c r="BS1013" s="12"/>
      <c r="BT1013" s="12"/>
      <c r="BU1013" s="12"/>
      <c r="BV1013" s="12"/>
      <c r="BW1013" s="12"/>
      <c r="BX1013" s="12"/>
      <c r="BY1013" s="12"/>
      <c r="BZ1013" s="12"/>
      <c r="CA1013" s="12"/>
      <c r="CB1013" s="12"/>
      <c r="CC1013" s="12"/>
      <c r="CD1013" s="12"/>
      <c r="CE1013" s="12"/>
    </row>
    <row r="1014" spans="1:83" ht="14.25" customHeight="1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  <c r="Z1014" s="12"/>
      <c r="AA1014" s="12"/>
      <c r="AB1014" s="12"/>
      <c r="AC1014" s="12"/>
      <c r="AD1014" s="12"/>
      <c r="AE1014" s="12"/>
      <c r="AF1014" s="12"/>
      <c r="AG1014" s="12"/>
      <c r="AH1014" s="12"/>
      <c r="AI1014" s="12"/>
      <c r="AJ1014" s="12"/>
      <c r="AK1014" s="12"/>
      <c r="AL1014" s="12"/>
      <c r="AM1014" s="12"/>
      <c r="AN1014" s="12"/>
      <c r="AO1014" s="12"/>
      <c r="AP1014" s="12"/>
      <c r="AQ1014" s="12"/>
      <c r="AR1014" s="12"/>
      <c r="AS1014" s="12"/>
      <c r="AT1014" s="12"/>
      <c r="AU1014" s="12"/>
      <c r="AV1014" s="12"/>
      <c r="AW1014" s="12"/>
      <c r="AX1014" s="12"/>
      <c r="AY1014" s="12"/>
      <c r="AZ1014" s="12"/>
      <c r="BA1014" s="12"/>
      <c r="BB1014" s="12"/>
      <c r="BC1014" s="12"/>
      <c r="BD1014" s="12"/>
      <c r="BE1014" s="12"/>
      <c r="BF1014" s="12"/>
      <c r="BG1014" s="12"/>
      <c r="BH1014" s="12"/>
      <c r="BI1014" s="12"/>
      <c r="BJ1014" s="12"/>
      <c r="BK1014" s="12"/>
      <c r="BL1014" s="12"/>
      <c r="BM1014" s="12"/>
      <c r="BN1014" s="12"/>
      <c r="BO1014" s="12"/>
      <c r="BP1014" s="12"/>
      <c r="BQ1014" s="12"/>
      <c r="BR1014" s="12"/>
      <c r="BS1014" s="12"/>
      <c r="BT1014" s="12"/>
      <c r="BU1014" s="12"/>
      <c r="BV1014" s="12"/>
      <c r="BW1014" s="12"/>
      <c r="BX1014" s="12"/>
      <c r="BY1014" s="12"/>
      <c r="BZ1014" s="12"/>
      <c r="CA1014" s="12"/>
      <c r="CB1014" s="12"/>
      <c r="CC1014" s="12"/>
      <c r="CD1014" s="12"/>
      <c r="CE1014" s="12"/>
    </row>
    <row r="1015" spans="1:83" ht="14.25" customHeight="1">
      <c r="A1015" s="12"/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  <c r="T1015" s="12"/>
      <c r="U1015" s="12"/>
      <c r="V1015" s="12"/>
      <c r="W1015" s="12"/>
      <c r="X1015" s="12"/>
      <c r="Y1015" s="12"/>
      <c r="Z1015" s="12"/>
      <c r="AA1015" s="12"/>
      <c r="AB1015" s="12"/>
      <c r="AC1015" s="12"/>
      <c r="AD1015" s="12"/>
      <c r="AE1015" s="12"/>
      <c r="AF1015" s="12"/>
      <c r="AG1015" s="12"/>
      <c r="AH1015" s="12"/>
      <c r="AI1015" s="12"/>
      <c r="AJ1015" s="12"/>
      <c r="AK1015" s="12"/>
      <c r="AL1015" s="12"/>
      <c r="AM1015" s="12"/>
      <c r="AN1015" s="12"/>
      <c r="AO1015" s="12"/>
      <c r="AP1015" s="12"/>
      <c r="AQ1015" s="12"/>
      <c r="AR1015" s="12"/>
      <c r="AS1015" s="12"/>
      <c r="AT1015" s="12"/>
      <c r="AU1015" s="12"/>
      <c r="AV1015" s="12"/>
      <c r="AW1015" s="12"/>
      <c r="AX1015" s="12"/>
      <c r="AY1015" s="12"/>
      <c r="AZ1015" s="12"/>
      <c r="BA1015" s="12"/>
      <c r="BB1015" s="12"/>
      <c r="BC1015" s="12"/>
      <c r="BD1015" s="12"/>
      <c r="BE1015" s="12"/>
      <c r="BF1015" s="12"/>
      <c r="BG1015" s="12"/>
      <c r="BH1015" s="12"/>
      <c r="BI1015" s="12"/>
      <c r="BJ1015" s="12"/>
      <c r="BK1015" s="12"/>
      <c r="BL1015" s="12"/>
      <c r="BM1015" s="12"/>
      <c r="BN1015" s="12"/>
      <c r="BO1015" s="12"/>
      <c r="BP1015" s="12"/>
      <c r="BQ1015" s="12"/>
      <c r="BR1015" s="12"/>
      <c r="BS1015" s="12"/>
      <c r="BT1015" s="12"/>
      <c r="BU1015" s="12"/>
      <c r="BV1015" s="12"/>
      <c r="BW1015" s="12"/>
      <c r="BX1015" s="12"/>
      <c r="BY1015" s="12"/>
      <c r="BZ1015" s="12"/>
      <c r="CA1015" s="12"/>
      <c r="CB1015" s="12"/>
      <c r="CC1015" s="12"/>
      <c r="CD1015" s="12"/>
      <c r="CE1015" s="12"/>
    </row>
    <row r="1016" spans="1:83" ht="14.25" customHeight="1">
      <c r="A1016" s="12"/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  <c r="T1016" s="12"/>
      <c r="U1016" s="12"/>
      <c r="V1016" s="12"/>
      <c r="W1016" s="12"/>
      <c r="X1016" s="12"/>
      <c r="Y1016" s="12"/>
      <c r="Z1016" s="12"/>
      <c r="AA1016" s="12"/>
      <c r="AB1016" s="12"/>
      <c r="AC1016" s="12"/>
      <c r="AD1016" s="12"/>
      <c r="AE1016" s="12"/>
      <c r="AF1016" s="12"/>
      <c r="AG1016" s="12"/>
      <c r="AH1016" s="12"/>
      <c r="AI1016" s="12"/>
      <c r="AJ1016" s="12"/>
      <c r="AK1016" s="12"/>
      <c r="AL1016" s="12"/>
      <c r="AM1016" s="12"/>
      <c r="AN1016" s="12"/>
      <c r="AO1016" s="12"/>
      <c r="AP1016" s="12"/>
      <c r="AQ1016" s="12"/>
      <c r="AR1016" s="12"/>
      <c r="AS1016" s="12"/>
      <c r="AT1016" s="12"/>
      <c r="AU1016" s="12"/>
      <c r="AV1016" s="12"/>
      <c r="AW1016" s="12"/>
      <c r="AX1016" s="12"/>
      <c r="AY1016" s="12"/>
      <c r="AZ1016" s="12"/>
      <c r="BA1016" s="12"/>
      <c r="BB1016" s="12"/>
      <c r="BC1016" s="12"/>
      <c r="BD1016" s="12"/>
      <c r="BE1016" s="12"/>
      <c r="BF1016" s="12"/>
      <c r="BG1016" s="12"/>
      <c r="BH1016" s="12"/>
      <c r="BI1016" s="12"/>
      <c r="BJ1016" s="12"/>
      <c r="BK1016" s="12"/>
      <c r="BL1016" s="12"/>
      <c r="BM1016" s="12"/>
      <c r="BN1016" s="12"/>
      <c r="BO1016" s="12"/>
      <c r="BP1016" s="12"/>
      <c r="BQ1016" s="12"/>
      <c r="BR1016" s="12"/>
      <c r="BS1016" s="12"/>
      <c r="BT1016" s="12"/>
      <c r="BU1016" s="12"/>
      <c r="BV1016" s="12"/>
      <c r="BW1016" s="12"/>
      <c r="BX1016" s="12"/>
      <c r="BY1016" s="12"/>
      <c r="BZ1016" s="12"/>
      <c r="CA1016" s="12"/>
      <c r="CB1016" s="12"/>
      <c r="CC1016" s="12"/>
      <c r="CD1016" s="12"/>
      <c r="CE1016" s="12"/>
    </row>
    <row r="1017" spans="1:83" ht="14.25" customHeight="1">
      <c r="A1017" s="12"/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2"/>
      <c r="N1017" s="12"/>
      <c r="O1017" s="12"/>
      <c r="P1017" s="12"/>
      <c r="Q1017" s="12"/>
      <c r="R1017" s="12"/>
      <c r="S1017" s="12"/>
      <c r="T1017" s="12"/>
      <c r="U1017" s="12"/>
      <c r="V1017" s="12"/>
      <c r="W1017" s="12"/>
      <c r="X1017" s="12"/>
      <c r="Y1017" s="12"/>
      <c r="Z1017" s="12"/>
      <c r="AA1017" s="12"/>
      <c r="AB1017" s="12"/>
      <c r="AC1017" s="12"/>
      <c r="AD1017" s="12"/>
      <c r="AE1017" s="12"/>
      <c r="AF1017" s="12"/>
      <c r="AG1017" s="12"/>
      <c r="AH1017" s="12"/>
      <c r="AI1017" s="12"/>
      <c r="AJ1017" s="12"/>
      <c r="AK1017" s="12"/>
      <c r="AL1017" s="12"/>
      <c r="AM1017" s="12"/>
      <c r="AN1017" s="12"/>
      <c r="AO1017" s="12"/>
      <c r="AP1017" s="12"/>
      <c r="AQ1017" s="12"/>
      <c r="AR1017" s="12"/>
      <c r="AS1017" s="12"/>
      <c r="AT1017" s="12"/>
      <c r="AU1017" s="12"/>
      <c r="AV1017" s="12"/>
      <c r="AW1017" s="12"/>
      <c r="AX1017" s="12"/>
      <c r="AY1017" s="12"/>
      <c r="AZ1017" s="12"/>
      <c r="BA1017" s="12"/>
      <c r="BB1017" s="12"/>
      <c r="BC1017" s="12"/>
      <c r="BD1017" s="12"/>
      <c r="BE1017" s="12"/>
      <c r="BF1017" s="12"/>
      <c r="BG1017" s="12"/>
      <c r="BH1017" s="12"/>
      <c r="BI1017" s="12"/>
      <c r="BJ1017" s="12"/>
      <c r="BK1017" s="12"/>
      <c r="BL1017" s="12"/>
      <c r="BM1017" s="12"/>
      <c r="BN1017" s="12"/>
      <c r="BO1017" s="12"/>
      <c r="BP1017" s="12"/>
      <c r="BQ1017" s="12"/>
      <c r="BR1017" s="12"/>
      <c r="BS1017" s="12"/>
      <c r="BT1017" s="12"/>
      <c r="BU1017" s="12"/>
      <c r="BV1017" s="12"/>
      <c r="BW1017" s="12"/>
      <c r="BX1017" s="12"/>
      <c r="BY1017" s="12"/>
      <c r="BZ1017" s="12"/>
      <c r="CA1017" s="12"/>
      <c r="CB1017" s="12"/>
      <c r="CC1017" s="12"/>
      <c r="CD1017" s="12"/>
      <c r="CE1017" s="12"/>
    </row>
    <row r="1018" spans="1:83" ht="14.25" customHeight="1">
      <c r="A1018" s="12"/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2"/>
      <c r="N1018" s="12"/>
      <c r="O1018" s="12"/>
      <c r="P1018" s="12"/>
      <c r="Q1018" s="12"/>
      <c r="R1018" s="12"/>
      <c r="S1018" s="12"/>
      <c r="T1018" s="12"/>
      <c r="U1018" s="12"/>
      <c r="V1018" s="12"/>
      <c r="W1018" s="12"/>
      <c r="X1018" s="12"/>
      <c r="Y1018" s="12"/>
      <c r="Z1018" s="12"/>
      <c r="AA1018" s="12"/>
      <c r="AB1018" s="12"/>
      <c r="AC1018" s="12"/>
      <c r="AD1018" s="12"/>
      <c r="AE1018" s="12"/>
      <c r="AF1018" s="12"/>
      <c r="AG1018" s="12"/>
      <c r="AH1018" s="12"/>
      <c r="AI1018" s="12"/>
      <c r="AJ1018" s="12"/>
      <c r="AK1018" s="12"/>
      <c r="AL1018" s="12"/>
      <c r="AM1018" s="12"/>
      <c r="AN1018" s="12"/>
      <c r="AO1018" s="12"/>
      <c r="AP1018" s="12"/>
      <c r="AQ1018" s="12"/>
      <c r="AR1018" s="12"/>
      <c r="AS1018" s="12"/>
      <c r="AT1018" s="12"/>
      <c r="AU1018" s="12"/>
      <c r="AV1018" s="12"/>
      <c r="AW1018" s="12"/>
      <c r="AX1018" s="12"/>
      <c r="AY1018" s="12"/>
      <c r="AZ1018" s="12"/>
      <c r="BA1018" s="12"/>
      <c r="BB1018" s="12"/>
      <c r="BC1018" s="12"/>
      <c r="BD1018" s="12"/>
      <c r="BE1018" s="12"/>
      <c r="BF1018" s="12"/>
      <c r="BG1018" s="12"/>
      <c r="BH1018" s="12"/>
      <c r="BI1018" s="12"/>
      <c r="BJ1018" s="12"/>
      <c r="BK1018" s="12"/>
      <c r="BL1018" s="12"/>
      <c r="BM1018" s="12"/>
      <c r="BN1018" s="12"/>
      <c r="BO1018" s="12"/>
      <c r="BP1018" s="12"/>
      <c r="BQ1018" s="12"/>
      <c r="BR1018" s="12"/>
      <c r="BS1018" s="12"/>
      <c r="BT1018" s="12"/>
      <c r="BU1018" s="12"/>
      <c r="BV1018" s="12"/>
      <c r="BW1018" s="12"/>
      <c r="BX1018" s="12"/>
      <c r="BY1018" s="12"/>
      <c r="BZ1018" s="12"/>
      <c r="CA1018" s="12"/>
      <c r="CB1018" s="12"/>
      <c r="CC1018" s="12"/>
      <c r="CD1018" s="12"/>
      <c r="CE1018" s="12"/>
    </row>
    <row r="1019" spans="1:83" ht="14.25" customHeight="1">
      <c r="A1019" s="12"/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2"/>
      <c r="N1019" s="12"/>
      <c r="O1019" s="12"/>
      <c r="P1019" s="12"/>
      <c r="Q1019" s="12"/>
      <c r="R1019" s="12"/>
      <c r="S1019" s="12"/>
      <c r="T1019" s="12"/>
      <c r="U1019" s="12"/>
      <c r="V1019" s="12"/>
      <c r="W1019" s="12"/>
      <c r="X1019" s="12"/>
      <c r="Y1019" s="12"/>
      <c r="Z1019" s="12"/>
      <c r="AA1019" s="12"/>
      <c r="AB1019" s="12"/>
      <c r="AC1019" s="12"/>
      <c r="AD1019" s="12"/>
      <c r="AE1019" s="12"/>
      <c r="AF1019" s="12"/>
      <c r="AG1019" s="12"/>
      <c r="AH1019" s="12"/>
      <c r="AI1019" s="12"/>
      <c r="AJ1019" s="12"/>
      <c r="AK1019" s="12"/>
      <c r="AL1019" s="12"/>
      <c r="AM1019" s="12"/>
      <c r="AN1019" s="12"/>
      <c r="AO1019" s="12"/>
      <c r="AP1019" s="12"/>
      <c r="AQ1019" s="12"/>
      <c r="AR1019" s="12"/>
      <c r="AS1019" s="12"/>
      <c r="AT1019" s="12"/>
      <c r="AU1019" s="12"/>
      <c r="AV1019" s="12"/>
      <c r="AW1019" s="12"/>
      <c r="AX1019" s="12"/>
      <c r="AY1019" s="12"/>
      <c r="AZ1019" s="12"/>
      <c r="BA1019" s="12"/>
      <c r="BB1019" s="12"/>
      <c r="BC1019" s="12"/>
      <c r="BD1019" s="12"/>
      <c r="BE1019" s="12"/>
      <c r="BF1019" s="12"/>
      <c r="BG1019" s="12"/>
      <c r="BH1019" s="12"/>
      <c r="BI1019" s="12"/>
      <c r="BJ1019" s="12"/>
      <c r="BK1019" s="12"/>
      <c r="BL1019" s="12"/>
      <c r="BM1019" s="12"/>
      <c r="BN1019" s="12"/>
      <c r="BO1019" s="12"/>
      <c r="BP1019" s="12"/>
      <c r="BQ1019" s="12"/>
      <c r="BR1019" s="12"/>
      <c r="BS1019" s="12"/>
      <c r="BT1019" s="12"/>
      <c r="BU1019" s="12"/>
      <c r="BV1019" s="12"/>
      <c r="BW1019" s="12"/>
      <c r="BX1019" s="12"/>
      <c r="BY1019" s="12"/>
      <c r="BZ1019" s="12"/>
      <c r="CA1019" s="12"/>
      <c r="CB1019" s="12"/>
      <c r="CC1019" s="12"/>
      <c r="CD1019" s="12"/>
      <c r="CE1019" s="12"/>
    </row>
    <row r="1020" spans="1:83" ht="14.25" customHeight="1">
      <c r="A1020" s="12"/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2"/>
      <c r="N1020" s="12"/>
      <c r="O1020" s="12"/>
      <c r="P1020" s="12"/>
      <c r="Q1020" s="12"/>
      <c r="R1020" s="12"/>
      <c r="S1020" s="12"/>
      <c r="T1020" s="12"/>
      <c r="U1020" s="12"/>
      <c r="V1020" s="12"/>
      <c r="W1020" s="12"/>
      <c r="X1020" s="12"/>
      <c r="Y1020" s="12"/>
      <c r="Z1020" s="12"/>
      <c r="AA1020" s="12"/>
      <c r="AB1020" s="12"/>
      <c r="AC1020" s="12"/>
      <c r="AD1020" s="12"/>
      <c r="AE1020" s="12"/>
      <c r="AF1020" s="12"/>
      <c r="AG1020" s="12"/>
      <c r="AH1020" s="12"/>
      <c r="AI1020" s="12"/>
      <c r="AJ1020" s="12"/>
      <c r="AK1020" s="12"/>
      <c r="AL1020" s="12"/>
      <c r="AM1020" s="12"/>
      <c r="AN1020" s="12"/>
      <c r="AO1020" s="12"/>
      <c r="AP1020" s="12"/>
      <c r="AQ1020" s="12"/>
      <c r="AR1020" s="12"/>
      <c r="AS1020" s="12"/>
      <c r="AT1020" s="12"/>
      <c r="AU1020" s="12"/>
      <c r="AV1020" s="12"/>
      <c r="AW1020" s="12"/>
      <c r="AX1020" s="12"/>
      <c r="AY1020" s="12"/>
      <c r="AZ1020" s="12"/>
      <c r="BA1020" s="12"/>
      <c r="BB1020" s="12"/>
      <c r="BC1020" s="12"/>
      <c r="BD1020" s="12"/>
      <c r="BE1020" s="12"/>
      <c r="BF1020" s="12"/>
      <c r="BG1020" s="12"/>
      <c r="BH1020" s="12"/>
      <c r="BI1020" s="12"/>
      <c r="BJ1020" s="12"/>
      <c r="BK1020" s="12"/>
      <c r="BL1020" s="12"/>
      <c r="BM1020" s="12"/>
      <c r="BN1020" s="12"/>
      <c r="BO1020" s="12"/>
      <c r="BP1020" s="12"/>
      <c r="BQ1020" s="12"/>
      <c r="BR1020" s="12"/>
      <c r="BS1020" s="12"/>
      <c r="BT1020" s="12"/>
      <c r="BU1020" s="12"/>
      <c r="BV1020" s="12"/>
      <c r="BW1020" s="12"/>
      <c r="BX1020" s="12"/>
      <c r="BY1020" s="12"/>
      <c r="BZ1020" s="12"/>
      <c r="CA1020" s="12"/>
      <c r="CB1020" s="12"/>
      <c r="CC1020" s="12"/>
      <c r="CD1020" s="12"/>
      <c r="CE1020" s="12"/>
    </row>
    <row r="1021" spans="1:83" ht="14.25" customHeight="1">
      <c r="A1021" s="12"/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2"/>
      <c r="N1021" s="12"/>
      <c r="O1021" s="12"/>
      <c r="P1021" s="12"/>
      <c r="Q1021" s="12"/>
      <c r="R1021" s="12"/>
      <c r="S1021" s="12"/>
      <c r="T1021" s="12"/>
      <c r="U1021" s="12"/>
      <c r="V1021" s="12"/>
      <c r="W1021" s="12"/>
      <c r="X1021" s="12"/>
      <c r="Y1021" s="12"/>
      <c r="Z1021" s="12"/>
      <c r="AA1021" s="12"/>
      <c r="AB1021" s="12"/>
      <c r="AC1021" s="12"/>
      <c r="AD1021" s="12"/>
      <c r="AE1021" s="12"/>
      <c r="AF1021" s="12"/>
      <c r="AG1021" s="12"/>
      <c r="AH1021" s="12"/>
      <c r="AI1021" s="12"/>
      <c r="AJ1021" s="12"/>
      <c r="AK1021" s="12"/>
      <c r="AL1021" s="12"/>
      <c r="AM1021" s="12"/>
      <c r="AN1021" s="12"/>
      <c r="AO1021" s="12"/>
      <c r="AP1021" s="12"/>
      <c r="AQ1021" s="12"/>
      <c r="AR1021" s="12"/>
      <c r="AS1021" s="12"/>
      <c r="AT1021" s="12"/>
      <c r="AU1021" s="12"/>
      <c r="AV1021" s="12"/>
      <c r="AW1021" s="12"/>
      <c r="AX1021" s="12"/>
      <c r="AY1021" s="12"/>
      <c r="AZ1021" s="12"/>
      <c r="BA1021" s="12"/>
      <c r="BB1021" s="12"/>
      <c r="BC1021" s="12"/>
      <c r="BD1021" s="12"/>
      <c r="BE1021" s="12"/>
      <c r="BF1021" s="12"/>
      <c r="BG1021" s="12"/>
      <c r="BH1021" s="12"/>
      <c r="BI1021" s="12"/>
      <c r="BJ1021" s="12"/>
      <c r="BK1021" s="12"/>
      <c r="BL1021" s="12"/>
      <c r="BM1021" s="12"/>
      <c r="BN1021" s="12"/>
      <c r="BO1021" s="12"/>
      <c r="BP1021" s="12"/>
      <c r="BQ1021" s="12"/>
      <c r="BR1021" s="12"/>
      <c r="BS1021" s="12"/>
      <c r="BT1021" s="12"/>
      <c r="BU1021" s="12"/>
      <c r="BV1021" s="12"/>
      <c r="BW1021" s="12"/>
      <c r="BX1021" s="12"/>
      <c r="BY1021" s="12"/>
      <c r="BZ1021" s="12"/>
      <c r="CA1021" s="12"/>
      <c r="CB1021" s="12"/>
      <c r="CC1021" s="12"/>
      <c r="CD1021" s="12"/>
      <c r="CE1021" s="12"/>
    </row>
    <row r="1022" spans="1:83" ht="14.25" customHeight="1">
      <c r="A1022" s="12"/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2"/>
      <c r="N1022" s="12"/>
      <c r="O1022" s="12"/>
      <c r="P1022" s="12"/>
      <c r="Q1022" s="12"/>
      <c r="R1022" s="12"/>
      <c r="S1022" s="12"/>
      <c r="T1022" s="12"/>
      <c r="U1022" s="12"/>
      <c r="V1022" s="12"/>
      <c r="W1022" s="12"/>
      <c r="X1022" s="12"/>
      <c r="Y1022" s="12"/>
      <c r="Z1022" s="12"/>
      <c r="AA1022" s="12"/>
      <c r="AB1022" s="12"/>
      <c r="AC1022" s="12"/>
      <c r="AD1022" s="12"/>
      <c r="AE1022" s="12"/>
      <c r="AF1022" s="12"/>
      <c r="AG1022" s="12"/>
      <c r="AH1022" s="12"/>
      <c r="AI1022" s="12"/>
      <c r="AJ1022" s="12"/>
      <c r="AK1022" s="12"/>
      <c r="AL1022" s="12"/>
      <c r="AM1022" s="12"/>
      <c r="AN1022" s="12"/>
      <c r="AO1022" s="12"/>
      <c r="AP1022" s="12"/>
      <c r="AQ1022" s="12"/>
      <c r="AR1022" s="12"/>
      <c r="AS1022" s="12"/>
      <c r="AT1022" s="12"/>
      <c r="AU1022" s="12"/>
      <c r="AV1022" s="12"/>
      <c r="AW1022" s="12"/>
      <c r="AX1022" s="12"/>
      <c r="AY1022" s="12"/>
      <c r="AZ1022" s="12"/>
      <c r="BA1022" s="12"/>
      <c r="BB1022" s="12"/>
      <c r="BC1022" s="12"/>
      <c r="BD1022" s="12"/>
      <c r="BE1022" s="12"/>
      <c r="BF1022" s="12"/>
      <c r="BG1022" s="12"/>
      <c r="BH1022" s="12"/>
      <c r="BI1022" s="12"/>
      <c r="BJ1022" s="12"/>
      <c r="BK1022" s="12"/>
      <c r="BL1022" s="12"/>
      <c r="BM1022" s="12"/>
      <c r="BN1022" s="12"/>
      <c r="BO1022" s="12"/>
      <c r="BP1022" s="12"/>
      <c r="BQ1022" s="12"/>
      <c r="BR1022" s="12"/>
      <c r="BS1022" s="12"/>
      <c r="BT1022" s="12"/>
      <c r="BU1022" s="12"/>
      <c r="BV1022" s="12"/>
      <c r="BW1022" s="12"/>
      <c r="BX1022" s="12"/>
      <c r="BY1022" s="12"/>
      <c r="BZ1022" s="12"/>
      <c r="CA1022" s="12"/>
      <c r="CB1022" s="12"/>
      <c r="CC1022" s="12"/>
      <c r="CD1022" s="12"/>
      <c r="CE1022" s="12"/>
    </row>
    <row r="1023" spans="1:83" ht="14.25" customHeight="1">
      <c r="A1023" s="12"/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  <c r="L1023" s="12"/>
      <c r="M1023" s="12"/>
      <c r="N1023" s="12"/>
      <c r="O1023" s="12"/>
      <c r="P1023" s="12"/>
      <c r="Q1023" s="12"/>
      <c r="R1023" s="12"/>
      <c r="S1023" s="12"/>
      <c r="T1023" s="12"/>
      <c r="U1023" s="12"/>
      <c r="V1023" s="12"/>
      <c r="W1023" s="12"/>
      <c r="X1023" s="12"/>
      <c r="Y1023" s="12"/>
      <c r="Z1023" s="12"/>
      <c r="AA1023" s="12"/>
      <c r="AB1023" s="12"/>
      <c r="AC1023" s="12"/>
      <c r="AD1023" s="12"/>
      <c r="AE1023" s="12"/>
      <c r="AF1023" s="12"/>
      <c r="AG1023" s="12"/>
      <c r="AH1023" s="12"/>
      <c r="AI1023" s="12"/>
      <c r="AJ1023" s="12"/>
      <c r="AK1023" s="12"/>
      <c r="AL1023" s="12"/>
      <c r="AM1023" s="12"/>
      <c r="AN1023" s="12"/>
      <c r="AO1023" s="12"/>
      <c r="AP1023" s="12"/>
      <c r="AQ1023" s="12"/>
      <c r="AR1023" s="12"/>
      <c r="AS1023" s="12"/>
      <c r="AT1023" s="12"/>
      <c r="AU1023" s="12"/>
      <c r="AV1023" s="12"/>
      <c r="AW1023" s="12"/>
      <c r="AX1023" s="12"/>
      <c r="AY1023" s="12"/>
      <c r="AZ1023" s="12"/>
      <c r="BA1023" s="12"/>
      <c r="BB1023" s="12"/>
      <c r="BC1023" s="12"/>
      <c r="BD1023" s="12"/>
      <c r="BE1023" s="12"/>
      <c r="BF1023" s="12"/>
      <c r="BG1023" s="12"/>
      <c r="BH1023" s="12"/>
      <c r="BI1023" s="12"/>
      <c r="BJ1023" s="12"/>
      <c r="BK1023" s="12"/>
      <c r="BL1023" s="12"/>
      <c r="BM1023" s="12"/>
      <c r="BN1023" s="12"/>
      <c r="BO1023" s="12"/>
      <c r="BP1023" s="12"/>
      <c r="BQ1023" s="12"/>
      <c r="BR1023" s="12"/>
      <c r="BS1023" s="12"/>
      <c r="BT1023" s="12"/>
      <c r="BU1023" s="12"/>
      <c r="BV1023" s="12"/>
      <c r="BW1023" s="12"/>
      <c r="BX1023" s="12"/>
      <c r="BY1023" s="12"/>
      <c r="BZ1023" s="12"/>
      <c r="CA1023" s="12"/>
      <c r="CB1023" s="12"/>
      <c r="CC1023" s="12"/>
      <c r="CD1023" s="12"/>
      <c r="CE1023" s="12"/>
    </row>
    <row r="1024" spans="1:83" ht="14.25" customHeight="1">
      <c r="A1024" s="12"/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2"/>
      <c r="N1024" s="12"/>
      <c r="O1024" s="12"/>
      <c r="P1024" s="12"/>
      <c r="Q1024" s="12"/>
      <c r="R1024" s="12"/>
      <c r="S1024" s="12"/>
      <c r="T1024" s="12"/>
      <c r="U1024" s="12"/>
      <c r="V1024" s="12"/>
      <c r="W1024" s="12"/>
      <c r="X1024" s="12"/>
      <c r="Y1024" s="12"/>
      <c r="Z1024" s="12"/>
      <c r="AA1024" s="12"/>
      <c r="AB1024" s="12"/>
      <c r="AC1024" s="12"/>
      <c r="AD1024" s="12"/>
      <c r="AE1024" s="12"/>
      <c r="AF1024" s="12"/>
      <c r="AG1024" s="12"/>
      <c r="AH1024" s="12"/>
      <c r="AI1024" s="12"/>
      <c r="AJ1024" s="12"/>
      <c r="AK1024" s="12"/>
      <c r="AL1024" s="12"/>
      <c r="AM1024" s="12"/>
      <c r="AN1024" s="12"/>
      <c r="AO1024" s="12"/>
      <c r="AP1024" s="12"/>
      <c r="AQ1024" s="12"/>
      <c r="AR1024" s="12"/>
      <c r="AS1024" s="12"/>
      <c r="AT1024" s="12"/>
      <c r="AU1024" s="12"/>
      <c r="AV1024" s="12"/>
      <c r="AW1024" s="12"/>
      <c r="AX1024" s="12"/>
      <c r="AY1024" s="12"/>
      <c r="AZ1024" s="12"/>
      <c r="BA1024" s="12"/>
      <c r="BB1024" s="12"/>
      <c r="BC1024" s="12"/>
      <c r="BD1024" s="12"/>
      <c r="BE1024" s="12"/>
      <c r="BF1024" s="12"/>
      <c r="BG1024" s="12"/>
      <c r="BH1024" s="12"/>
      <c r="BI1024" s="12"/>
      <c r="BJ1024" s="12"/>
      <c r="BK1024" s="12"/>
      <c r="BL1024" s="12"/>
      <c r="BM1024" s="12"/>
      <c r="BN1024" s="12"/>
      <c r="BO1024" s="12"/>
      <c r="BP1024" s="12"/>
      <c r="BQ1024" s="12"/>
      <c r="BR1024" s="12"/>
      <c r="BS1024" s="12"/>
      <c r="BT1024" s="12"/>
      <c r="BU1024" s="12"/>
      <c r="BV1024" s="12"/>
      <c r="BW1024" s="12"/>
      <c r="BX1024" s="12"/>
      <c r="BY1024" s="12"/>
      <c r="BZ1024" s="12"/>
      <c r="CA1024" s="12"/>
      <c r="CB1024" s="12"/>
      <c r="CC1024" s="12"/>
      <c r="CD1024" s="12"/>
      <c r="CE1024" s="12"/>
    </row>
    <row r="1025" spans="1:83" ht="14.25" customHeight="1">
      <c r="A1025" s="12"/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2"/>
      <c r="N1025" s="12"/>
      <c r="O1025" s="12"/>
      <c r="P1025" s="12"/>
      <c r="Q1025" s="12"/>
      <c r="R1025" s="12"/>
      <c r="S1025" s="12"/>
      <c r="T1025" s="12"/>
      <c r="U1025" s="12"/>
      <c r="V1025" s="12"/>
      <c r="W1025" s="12"/>
      <c r="X1025" s="12"/>
      <c r="Y1025" s="12"/>
      <c r="Z1025" s="12"/>
      <c r="AA1025" s="12"/>
      <c r="AB1025" s="12"/>
      <c r="AC1025" s="12"/>
      <c r="AD1025" s="12"/>
      <c r="AE1025" s="12"/>
      <c r="AF1025" s="12"/>
      <c r="AG1025" s="12"/>
      <c r="AH1025" s="12"/>
      <c r="AI1025" s="12"/>
      <c r="AJ1025" s="12"/>
      <c r="AK1025" s="12"/>
      <c r="AL1025" s="12"/>
      <c r="AM1025" s="12"/>
      <c r="AN1025" s="12"/>
      <c r="AO1025" s="12"/>
      <c r="AP1025" s="12"/>
      <c r="AQ1025" s="12"/>
      <c r="AR1025" s="12"/>
      <c r="AS1025" s="12"/>
      <c r="AT1025" s="12"/>
      <c r="AU1025" s="12"/>
      <c r="AV1025" s="12"/>
      <c r="AW1025" s="12"/>
      <c r="AX1025" s="12"/>
      <c r="AY1025" s="12"/>
      <c r="AZ1025" s="12"/>
      <c r="BA1025" s="12"/>
      <c r="BB1025" s="12"/>
      <c r="BC1025" s="12"/>
      <c r="BD1025" s="12"/>
      <c r="BE1025" s="12"/>
      <c r="BF1025" s="12"/>
      <c r="BG1025" s="12"/>
      <c r="BH1025" s="12"/>
      <c r="BI1025" s="12"/>
      <c r="BJ1025" s="12"/>
      <c r="BK1025" s="12"/>
      <c r="BL1025" s="12"/>
      <c r="BM1025" s="12"/>
      <c r="BN1025" s="12"/>
      <c r="BO1025" s="12"/>
      <c r="BP1025" s="12"/>
      <c r="BQ1025" s="12"/>
      <c r="BR1025" s="12"/>
      <c r="BS1025" s="12"/>
      <c r="BT1025" s="12"/>
      <c r="BU1025" s="12"/>
      <c r="BV1025" s="12"/>
      <c r="BW1025" s="12"/>
      <c r="BX1025" s="12"/>
      <c r="BY1025" s="12"/>
      <c r="BZ1025" s="12"/>
      <c r="CA1025" s="12"/>
      <c r="CB1025" s="12"/>
      <c r="CC1025" s="12"/>
      <c r="CD1025" s="12"/>
      <c r="CE1025" s="12"/>
    </row>
    <row r="1026" spans="1:83" ht="14.25" customHeight="1">
      <c r="A1026" s="12"/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2"/>
      <c r="N1026" s="12"/>
      <c r="O1026" s="12"/>
      <c r="P1026" s="12"/>
      <c r="Q1026" s="12"/>
      <c r="R1026" s="12"/>
      <c r="S1026" s="12"/>
      <c r="T1026" s="12"/>
      <c r="U1026" s="12"/>
      <c r="V1026" s="12"/>
      <c r="W1026" s="12"/>
      <c r="X1026" s="12"/>
      <c r="Y1026" s="12"/>
      <c r="Z1026" s="12"/>
      <c r="AA1026" s="12"/>
      <c r="AB1026" s="12"/>
      <c r="AC1026" s="12"/>
      <c r="AD1026" s="12"/>
      <c r="AE1026" s="12"/>
      <c r="AF1026" s="12"/>
      <c r="AG1026" s="12"/>
      <c r="AH1026" s="12"/>
      <c r="AI1026" s="12"/>
      <c r="AJ1026" s="12"/>
      <c r="AK1026" s="12"/>
      <c r="AL1026" s="12"/>
      <c r="AM1026" s="12"/>
      <c r="AN1026" s="12"/>
      <c r="AO1026" s="12"/>
      <c r="AP1026" s="12"/>
      <c r="AQ1026" s="12"/>
      <c r="AR1026" s="12"/>
      <c r="AS1026" s="12"/>
      <c r="AT1026" s="12"/>
      <c r="AU1026" s="12"/>
      <c r="AV1026" s="12"/>
      <c r="AW1026" s="12"/>
      <c r="AX1026" s="12"/>
      <c r="AY1026" s="12"/>
      <c r="AZ1026" s="12"/>
      <c r="BA1026" s="12"/>
      <c r="BB1026" s="12"/>
      <c r="BC1026" s="12"/>
      <c r="BD1026" s="12"/>
      <c r="BE1026" s="12"/>
      <c r="BF1026" s="12"/>
      <c r="BG1026" s="12"/>
      <c r="BH1026" s="12"/>
      <c r="BI1026" s="12"/>
      <c r="BJ1026" s="12"/>
      <c r="BK1026" s="12"/>
      <c r="BL1026" s="12"/>
      <c r="BM1026" s="12"/>
      <c r="BN1026" s="12"/>
      <c r="BO1026" s="12"/>
      <c r="BP1026" s="12"/>
      <c r="BQ1026" s="12"/>
      <c r="BR1026" s="12"/>
      <c r="BS1026" s="12"/>
      <c r="BT1026" s="12"/>
      <c r="BU1026" s="12"/>
      <c r="BV1026" s="12"/>
      <c r="BW1026" s="12"/>
      <c r="BX1026" s="12"/>
      <c r="BY1026" s="12"/>
      <c r="BZ1026" s="12"/>
      <c r="CA1026" s="12"/>
      <c r="CB1026" s="12"/>
      <c r="CC1026" s="12"/>
      <c r="CD1026" s="12"/>
      <c r="CE1026" s="12"/>
    </row>
    <row r="1027" spans="1:83" ht="14.25" customHeight="1">
      <c r="A1027" s="12"/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2"/>
      <c r="N1027" s="12"/>
      <c r="O1027" s="12"/>
      <c r="P1027" s="12"/>
      <c r="Q1027" s="12"/>
      <c r="R1027" s="12"/>
      <c r="S1027" s="12"/>
      <c r="T1027" s="12"/>
      <c r="U1027" s="12"/>
      <c r="V1027" s="12"/>
      <c r="W1027" s="12"/>
      <c r="X1027" s="12"/>
      <c r="Y1027" s="12"/>
      <c r="Z1027" s="12"/>
      <c r="AA1027" s="12"/>
      <c r="AB1027" s="12"/>
      <c r="AC1027" s="12"/>
      <c r="AD1027" s="12"/>
      <c r="AE1027" s="12"/>
      <c r="AF1027" s="12"/>
      <c r="AG1027" s="12"/>
      <c r="AH1027" s="12"/>
      <c r="AI1027" s="12"/>
      <c r="AJ1027" s="12"/>
      <c r="AK1027" s="12"/>
      <c r="AL1027" s="12"/>
      <c r="AM1027" s="12"/>
      <c r="AN1027" s="12"/>
      <c r="AO1027" s="12"/>
      <c r="AP1027" s="12"/>
      <c r="AQ1027" s="12"/>
      <c r="AR1027" s="12"/>
      <c r="AS1027" s="12"/>
      <c r="AT1027" s="12"/>
      <c r="AU1027" s="12"/>
      <c r="AV1027" s="12"/>
      <c r="AW1027" s="12"/>
      <c r="AX1027" s="12"/>
      <c r="AY1027" s="12"/>
      <c r="AZ1027" s="12"/>
      <c r="BA1027" s="12"/>
      <c r="BB1027" s="12"/>
      <c r="BC1027" s="12"/>
      <c r="BD1027" s="12"/>
      <c r="BE1027" s="12"/>
      <c r="BF1027" s="12"/>
      <c r="BG1027" s="12"/>
      <c r="BH1027" s="12"/>
      <c r="BI1027" s="12"/>
      <c r="BJ1027" s="12"/>
      <c r="BK1027" s="12"/>
      <c r="BL1027" s="12"/>
      <c r="BM1027" s="12"/>
      <c r="BN1027" s="12"/>
      <c r="BO1027" s="12"/>
      <c r="BP1027" s="12"/>
      <c r="BQ1027" s="12"/>
      <c r="BR1027" s="12"/>
      <c r="BS1027" s="12"/>
      <c r="BT1027" s="12"/>
      <c r="BU1027" s="12"/>
      <c r="BV1027" s="12"/>
      <c r="BW1027" s="12"/>
      <c r="BX1027" s="12"/>
      <c r="BY1027" s="12"/>
      <c r="BZ1027" s="12"/>
      <c r="CA1027" s="12"/>
      <c r="CB1027" s="12"/>
      <c r="CC1027" s="12"/>
      <c r="CD1027" s="12"/>
      <c r="CE1027" s="12"/>
    </row>
    <row r="1028" spans="1:83" ht="14.25" customHeight="1">
      <c r="A1028" s="12"/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2"/>
      <c r="N1028" s="12"/>
      <c r="O1028" s="12"/>
      <c r="P1028" s="12"/>
      <c r="Q1028" s="12"/>
      <c r="R1028" s="12"/>
      <c r="S1028" s="12"/>
      <c r="T1028" s="12"/>
      <c r="U1028" s="12"/>
      <c r="V1028" s="12"/>
      <c r="W1028" s="12"/>
      <c r="X1028" s="12"/>
      <c r="Y1028" s="12"/>
      <c r="Z1028" s="12"/>
      <c r="AA1028" s="12"/>
      <c r="AB1028" s="12"/>
      <c r="AC1028" s="12"/>
      <c r="AD1028" s="12"/>
      <c r="AE1028" s="12"/>
      <c r="AF1028" s="12"/>
      <c r="AG1028" s="12"/>
      <c r="AH1028" s="12"/>
      <c r="AI1028" s="12"/>
      <c r="AJ1028" s="12"/>
      <c r="AK1028" s="12"/>
      <c r="AL1028" s="12"/>
      <c r="AM1028" s="12"/>
      <c r="AN1028" s="12"/>
      <c r="AO1028" s="12"/>
      <c r="AP1028" s="12"/>
      <c r="AQ1028" s="12"/>
      <c r="AR1028" s="12"/>
      <c r="AS1028" s="12"/>
      <c r="AT1028" s="12"/>
      <c r="AU1028" s="12"/>
      <c r="AV1028" s="12"/>
      <c r="AW1028" s="12"/>
      <c r="AX1028" s="12"/>
      <c r="AY1028" s="12"/>
      <c r="AZ1028" s="12"/>
      <c r="BA1028" s="12"/>
      <c r="BB1028" s="12"/>
      <c r="BC1028" s="12"/>
      <c r="BD1028" s="12"/>
      <c r="BE1028" s="12"/>
      <c r="BF1028" s="12"/>
      <c r="BG1028" s="12"/>
      <c r="BH1028" s="12"/>
      <c r="BI1028" s="12"/>
      <c r="BJ1028" s="12"/>
      <c r="BK1028" s="12"/>
      <c r="BL1028" s="12"/>
      <c r="BM1028" s="12"/>
      <c r="BN1028" s="12"/>
      <c r="BO1028" s="12"/>
      <c r="BP1028" s="12"/>
      <c r="BQ1028" s="12"/>
      <c r="BR1028" s="12"/>
      <c r="BS1028" s="12"/>
      <c r="BT1028" s="12"/>
      <c r="BU1028" s="12"/>
      <c r="BV1028" s="12"/>
      <c r="BW1028" s="12"/>
      <c r="BX1028" s="12"/>
      <c r="BY1028" s="12"/>
      <c r="BZ1028" s="12"/>
      <c r="CA1028" s="12"/>
      <c r="CB1028" s="12"/>
      <c r="CC1028" s="12"/>
      <c r="CD1028" s="12"/>
      <c r="CE1028" s="12"/>
    </row>
    <row r="1029" spans="1:83" ht="14.25" customHeight="1">
      <c r="A1029" s="12"/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2"/>
      <c r="N1029" s="12"/>
      <c r="O1029" s="12"/>
      <c r="P1029" s="12"/>
      <c r="Q1029" s="12"/>
      <c r="R1029" s="12"/>
      <c r="S1029" s="12"/>
      <c r="T1029" s="12"/>
      <c r="U1029" s="12"/>
      <c r="V1029" s="12"/>
      <c r="W1029" s="12"/>
      <c r="X1029" s="12"/>
      <c r="Y1029" s="12"/>
      <c r="Z1029" s="12"/>
      <c r="AA1029" s="12"/>
      <c r="AB1029" s="12"/>
      <c r="AC1029" s="12"/>
      <c r="AD1029" s="12"/>
      <c r="AE1029" s="12"/>
      <c r="AF1029" s="12"/>
      <c r="AG1029" s="12"/>
      <c r="AH1029" s="12"/>
      <c r="AI1029" s="12"/>
      <c r="AJ1029" s="12"/>
      <c r="AK1029" s="12"/>
      <c r="AL1029" s="12"/>
      <c r="AM1029" s="12"/>
      <c r="AN1029" s="12"/>
      <c r="AO1029" s="12"/>
      <c r="AP1029" s="12"/>
      <c r="AQ1029" s="12"/>
      <c r="AR1029" s="12"/>
      <c r="AS1029" s="12"/>
      <c r="AT1029" s="12"/>
      <c r="AU1029" s="12"/>
      <c r="AV1029" s="12"/>
      <c r="AW1029" s="12"/>
      <c r="AX1029" s="12"/>
      <c r="AY1029" s="12"/>
      <c r="AZ1029" s="12"/>
      <c r="BA1029" s="12"/>
      <c r="BB1029" s="12"/>
      <c r="BC1029" s="12"/>
      <c r="BD1029" s="12"/>
      <c r="BE1029" s="12"/>
      <c r="BF1029" s="12"/>
      <c r="BG1029" s="12"/>
      <c r="BH1029" s="12"/>
      <c r="BI1029" s="12"/>
      <c r="BJ1029" s="12"/>
      <c r="BK1029" s="12"/>
      <c r="BL1029" s="12"/>
      <c r="BM1029" s="12"/>
      <c r="BN1029" s="12"/>
      <c r="BO1029" s="12"/>
      <c r="BP1029" s="12"/>
      <c r="BQ1029" s="12"/>
      <c r="BR1029" s="12"/>
      <c r="BS1029" s="12"/>
      <c r="BT1029" s="12"/>
      <c r="BU1029" s="12"/>
      <c r="BV1029" s="12"/>
      <c r="BW1029" s="12"/>
      <c r="BX1029" s="12"/>
      <c r="BY1029" s="12"/>
      <c r="BZ1029" s="12"/>
      <c r="CA1029" s="12"/>
      <c r="CB1029" s="12"/>
      <c r="CC1029" s="12"/>
      <c r="CD1029" s="12"/>
      <c r="CE1029" s="12"/>
    </row>
    <row r="1030" spans="1:83" ht="14.25" customHeight="1">
      <c r="A1030" s="12"/>
      <c r="B1030" s="12"/>
      <c r="C1030" s="12"/>
      <c r="D1030" s="12"/>
      <c r="E1030" s="12"/>
      <c r="F1030" s="12"/>
      <c r="G1030" s="12"/>
      <c r="H1030" s="12"/>
      <c r="I1030" s="12"/>
      <c r="J1030" s="12"/>
      <c r="K1030" s="12"/>
      <c r="L1030" s="12"/>
      <c r="M1030" s="12"/>
      <c r="N1030" s="12"/>
      <c r="O1030" s="12"/>
      <c r="P1030" s="12"/>
      <c r="Q1030" s="12"/>
      <c r="R1030" s="12"/>
      <c r="S1030" s="12"/>
      <c r="T1030" s="12"/>
      <c r="U1030" s="12"/>
      <c r="V1030" s="12"/>
      <c r="W1030" s="12"/>
      <c r="X1030" s="12"/>
      <c r="Y1030" s="12"/>
      <c r="Z1030" s="12"/>
      <c r="AA1030" s="12"/>
      <c r="AB1030" s="12"/>
      <c r="AC1030" s="12"/>
      <c r="AD1030" s="12"/>
      <c r="AE1030" s="12"/>
      <c r="AF1030" s="12"/>
      <c r="AG1030" s="12"/>
      <c r="AH1030" s="12"/>
      <c r="AI1030" s="12"/>
      <c r="AJ1030" s="12"/>
      <c r="AK1030" s="12"/>
      <c r="AL1030" s="12"/>
      <c r="AM1030" s="12"/>
      <c r="AN1030" s="12"/>
      <c r="AO1030" s="12"/>
      <c r="AP1030" s="12"/>
      <c r="AQ1030" s="12"/>
      <c r="AR1030" s="12"/>
      <c r="AS1030" s="12"/>
      <c r="AT1030" s="12"/>
      <c r="AU1030" s="12"/>
      <c r="AV1030" s="12"/>
      <c r="AW1030" s="12"/>
      <c r="AX1030" s="12"/>
      <c r="AY1030" s="12"/>
      <c r="AZ1030" s="12"/>
      <c r="BA1030" s="12"/>
      <c r="BB1030" s="12"/>
      <c r="BC1030" s="12"/>
      <c r="BD1030" s="12"/>
      <c r="BE1030" s="12"/>
      <c r="BF1030" s="12"/>
      <c r="BG1030" s="12"/>
      <c r="BH1030" s="12"/>
      <c r="BI1030" s="12"/>
      <c r="BJ1030" s="12"/>
      <c r="BK1030" s="12"/>
      <c r="BL1030" s="12"/>
      <c r="BM1030" s="12"/>
      <c r="BN1030" s="12"/>
      <c r="BO1030" s="12"/>
      <c r="BP1030" s="12"/>
      <c r="BQ1030" s="12"/>
      <c r="BR1030" s="12"/>
      <c r="BS1030" s="12"/>
      <c r="BT1030" s="12"/>
      <c r="BU1030" s="12"/>
      <c r="BV1030" s="12"/>
      <c r="BW1030" s="12"/>
      <c r="BX1030" s="12"/>
      <c r="BY1030" s="12"/>
      <c r="BZ1030" s="12"/>
      <c r="CA1030" s="12"/>
      <c r="CB1030" s="12"/>
      <c r="CC1030" s="12"/>
      <c r="CD1030" s="12"/>
      <c r="CE1030" s="12"/>
    </row>
    <row r="1031" spans="1:83" ht="14.25" customHeight="1">
      <c r="A1031" s="12"/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2"/>
      <c r="N1031" s="12"/>
      <c r="O1031" s="12"/>
      <c r="P1031" s="12"/>
      <c r="Q1031" s="12"/>
      <c r="R1031" s="12"/>
      <c r="S1031" s="12"/>
      <c r="T1031" s="12"/>
      <c r="U1031" s="12"/>
      <c r="V1031" s="12"/>
      <c r="W1031" s="12"/>
      <c r="X1031" s="12"/>
      <c r="Y1031" s="12"/>
      <c r="Z1031" s="12"/>
      <c r="AA1031" s="12"/>
      <c r="AB1031" s="12"/>
      <c r="AC1031" s="12"/>
      <c r="AD1031" s="12"/>
      <c r="AE1031" s="12"/>
      <c r="AF1031" s="12"/>
      <c r="AG1031" s="12"/>
      <c r="AH1031" s="12"/>
      <c r="AI1031" s="12"/>
      <c r="AJ1031" s="12"/>
      <c r="AK1031" s="12"/>
      <c r="AL1031" s="12"/>
      <c r="AM1031" s="12"/>
      <c r="AN1031" s="12"/>
      <c r="AO1031" s="12"/>
      <c r="AP1031" s="12"/>
      <c r="AQ1031" s="12"/>
      <c r="AR1031" s="12"/>
      <c r="AS1031" s="12"/>
      <c r="AT1031" s="12"/>
      <c r="AU1031" s="12"/>
      <c r="AV1031" s="12"/>
      <c r="AW1031" s="12"/>
      <c r="AX1031" s="12"/>
      <c r="AY1031" s="12"/>
      <c r="AZ1031" s="12"/>
      <c r="BA1031" s="12"/>
      <c r="BB1031" s="12"/>
      <c r="BC1031" s="12"/>
      <c r="BD1031" s="12"/>
      <c r="BE1031" s="12"/>
      <c r="BF1031" s="12"/>
      <c r="BG1031" s="12"/>
      <c r="BH1031" s="12"/>
      <c r="BI1031" s="12"/>
      <c r="BJ1031" s="12"/>
      <c r="BK1031" s="12"/>
      <c r="BL1031" s="12"/>
      <c r="BM1031" s="12"/>
      <c r="BN1031" s="12"/>
      <c r="BO1031" s="12"/>
      <c r="BP1031" s="12"/>
      <c r="BQ1031" s="12"/>
      <c r="BR1031" s="12"/>
      <c r="BS1031" s="12"/>
      <c r="BT1031" s="12"/>
      <c r="BU1031" s="12"/>
      <c r="BV1031" s="12"/>
      <c r="BW1031" s="12"/>
      <c r="BX1031" s="12"/>
      <c r="BY1031" s="12"/>
      <c r="BZ1031" s="12"/>
      <c r="CA1031" s="12"/>
      <c r="CB1031" s="12"/>
      <c r="CC1031" s="12"/>
      <c r="CD1031" s="12"/>
      <c r="CE1031" s="12"/>
    </row>
    <row r="1032" spans="1:83" ht="14.25" customHeight="1">
      <c r="A1032" s="12"/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2"/>
      <c r="N1032" s="12"/>
      <c r="O1032" s="12"/>
      <c r="P1032" s="12"/>
      <c r="Q1032" s="12"/>
      <c r="R1032" s="12"/>
      <c r="S1032" s="12"/>
      <c r="T1032" s="12"/>
      <c r="U1032" s="12"/>
      <c r="V1032" s="12"/>
      <c r="W1032" s="12"/>
      <c r="X1032" s="12"/>
      <c r="Y1032" s="12"/>
      <c r="Z1032" s="12"/>
      <c r="AA1032" s="12"/>
      <c r="AB1032" s="12"/>
      <c r="AC1032" s="12"/>
      <c r="AD1032" s="12"/>
      <c r="AE1032" s="12"/>
      <c r="AF1032" s="12"/>
      <c r="AG1032" s="12"/>
      <c r="AH1032" s="12"/>
      <c r="AI1032" s="12"/>
      <c r="AJ1032" s="12"/>
      <c r="AK1032" s="12"/>
      <c r="AL1032" s="12"/>
      <c r="AM1032" s="12"/>
      <c r="AN1032" s="12"/>
      <c r="AO1032" s="12"/>
      <c r="AP1032" s="12"/>
      <c r="AQ1032" s="12"/>
      <c r="AR1032" s="12"/>
      <c r="AS1032" s="12"/>
      <c r="AT1032" s="12"/>
      <c r="AU1032" s="12"/>
      <c r="AV1032" s="12"/>
      <c r="AW1032" s="12"/>
      <c r="AX1032" s="12"/>
      <c r="AY1032" s="12"/>
      <c r="AZ1032" s="12"/>
      <c r="BA1032" s="12"/>
      <c r="BB1032" s="12"/>
      <c r="BC1032" s="12"/>
      <c r="BD1032" s="12"/>
      <c r="BE1032" s="12"/>
      <c r="BF1032" s="12"/>
      <c r="BG1032" s="12"/>
      <c r="BH1032" s="12"/>
      <c r="BI1032" s="12"/>
      <c r="BJ1032" s="12"/>
      <c r="BK1032" s="12"/>
      <c r="BL1032" s="12"/>
      <c r="BM1032" s="12"/>
      <c r="BN1032" s="12"/>
      <c r="BO1032" s="12"/>
      <c r="BP1032" s="12"/>
      <c r="BQ1032" s="12"/>
      <c r="BR1032" s="12"/>
      <c r="BS1032" s="12"/>
      <c r="BT1032" s="12"/>
      <c r="BU1032" s="12"/>
      <c r="BV1032" s="12"/>
      <c r="BW1032" s="12"/>
      <c r="BX1032" s="12"/>
      <c r="BY1032" s="12"/>
      <c r="BZ1032" s="12"/>
      <c r="CA1032" s="12"/>
      <c r="CB1032" s="12"/>
      <c r="CC1032" s="12"/>
      <c r="CD1032" s="12"/>
      <c r="CE1032" s="12"/>
    </row>
    <row r="1033" spans="1:83" ht="14.25" customHeight="1">
      <c r="A1033" s="12"/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2"/>
      <c r="N1033" s="12"/>
      <c r="O1033" s="12"/>
      <c r="P1033" s="12"/>
      <c r="Q1033" s="12"/>
      <c r="R1033" s="12"/>
      <c r="S1033" s="12"/>
      <c r="T1033" s="12"/>
      <c r="U1033" s="12"/>
      <c r="V1033" s="12"/>
      <c r="W1033" s="12"/>
      <c r="X1033" s="12"/>
      <c r="Y1033" s="12"/>
      <c r="Z1033" s="12"/>
      <c r="AA1033" s="12"/>
      <c r="AB1033" s="12"/>
      <c r="AC1033" s="12"/>
      <c r="AD1033" s="12"/>
      <c r="AE1033" s="12"/>
      <c r="AF1033" s="12"/>
      <c r="AG1033" s="12"/>
      <c r="AH1033" s="12"/>
      <c r="AI1033" s="12"/>
      <c r="AJ1033" s="12"/>
      <c r="AK1033" s="12"/>
      <c r="AL1033" s="12"/>
      <c r="AM1033" s="12"/>
      <c r="AN1033" s="12"/>
      <c r="AO1033" s="12"/>
      <c r="AP1033" s="12"/>
      <c r="AQ1033" s="12"/>
      <c r="AR1033" s="12"/>
      <c r="AS1033" s="12"/>
      <c r="AT1033" s="12"/>
      <c r="AU1033" s="12"/>
      <c r="AV1033" s="12"/>
      <c r="AW1033" s="12"/>
      <c r="AX1033" s="12"/>
      <c r="AY1033" s="12"/>
      <c r="AZ1033" s="12"/>
      <c r="BA1033" s="12"/>
      <c r="BB1033" s="12"/>
      <c r="BC1033" s="12"/>
      <c r="BD1033" s="12"/>
      <c r="BE1033" s="12"/>
      <c r="BF1033" s="12"/>
      <c r="BG1033" s="12"/>
      <c r="BH1033" s="12"/>
      <c r="BI1033" s="12"/>
      <c r="BJ1033" s="12"/>
      <c r="BK1033" s="12"/>
      <c r="BL1033" s="12"/>
      <c r="BM1033" s="12"/>
      <c r="BN1033" s="12"/>
      <c r="BO1033" s="12"/>
      <c r="BP1033" s="12"/>
      <c r="BQ1033" s="12"/>
      <c r="BR1033" s="12"/>
      <c r="BS1033" s="12"/>
      <c r="BT1033" s="12"/>
      <c r="BU1033" s="12"/>
      <c r="BV1033" s="12"/>
      <c r="BW1033" s="12"/>
      <c r="BX1033" s="12"/>
      <c r="BY1033" s="12"/>
      <c r="BZ1033" s="12"/>
      <c r="CA1033" s="12"/>
      <c r="CB1033" s="12"/>
      <c r="CC1033" s="12"/>
      <c r="CD1033" s="12"/>
      <c r="CE1033" s="12"/>
    </row>
    <row r="1034" spans="1:83" ht="14.25" customHeight="1">
      <c r="A1034" s="12"/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2"/>
      <c r="N1034" s="12"/>
      <c r="O1034" s="12"/>
      <c r="P1034" s="12"/>
      <c r="Q1034" s="12"/>
      <c r="R1034" s="12"/>
      <c r="S1034" s="12"/>
      <c r="T1034" s="12"/>
      <c r="U1034" s="12"/>
      <c r="V1034" s="12"/>
      <c r="W1034" s="12"/>
      <c r="X1034" s="12"/>
      <c r="Y1034" s="12"/>
      <c r="Z1034" s="12"/>
      <c r="AA1034" s="12"/>
      <c r="AB1034" s="12"/>
      <c r="AC1034" s="12"/>
      <c r="AD1034" s="12"/>
      <c r="AE1034" s="12"/>
      <c r="AF1034" s="12"/>
      <c r="AG1034" s="12"/>
      <c r="AH1034" s="12"/>
      <c r="AI1034" s="12"/>
      <c r="AJ1034" s="12"/>
      <c r="AK1034" s="12"/>
      <c r="AL1034" s="12"/>
      <c r="AM1034" s="12"/>
      <c r="AN1034" s="12"/>
      <c r="AO1034" s="12"/>
      <c r="AP1034" s="12"/>
      <c r="AQ1034" s="12"/>
      <c r="AR1034" s="12"/>
      <c r="AS1034" s="12"/>
      <c r="AT1034" s="12"/>
      <c r="AU1034" s="12"/>
      <c r="AV1034" s="12"/>
      <c r="AW1034" s="12"/>
      <c r="AX1034" s="12"/>
      <c r="AY1034" s="12"/>
      <c r="AZ1034" s="12"/>
      <c r="BA1034" s="12"/>
      <c r="BB1034" s="12"/>
      <c r="BC1034" s="12"/>
      <c r="BD1034" s="12"/>
      <c r="BE1034" s="12"/>
      <c r="BF1034" s="12"/>
      <c r="BG1034" s="12"/>
      <c r="BH1034" s="12"/>
      <c r="BI1034" s="12"/>
      <c r="BJ1034" s="12"/>
      <c r="BK1034" s="12"/>
      <c r="BL1034" s="12"/>
      <c r="BM1034" s="12"/>
      <c r="BN1034" s="12"/>
      <c r="BO1034" s="12"/>
      <c r="BP1034" s="12"/>
      <c r="BQ1034" s="12"/>
      <c r="BR1034" s="12"/>
      <c r="BS1034" s="12"/>
      <c r="BT1034" s="12"/>
      <c r="BU1034" s="12"/>
      <c r="BV1034" s="12"/>
      <c r="BW1034" s="12"/>
      <c r="BX1034" s="12"/>
      <c r="BY1034" s="12"/>
      <c r="BZ1034" s="12"/>
      <c r="CA1034" s="12"/>
      <c r="CB1034" s="12"/>
      <c r="CC1034" s="12"/>
      <c r="CD1034" s="12"/>
      <c r="CE1034" s="12"/>
    </row>
    <row r="1035" spans="1:83" ht="14.25" customHeight="1">
      <c r="A1035" s="12"/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2"/>
      <c r="N1035" s="12"/>
      <c r="O1035" s="12"/>
      <c r="P1035" s="12"/>
      <c r="Q1035" s="12"/>
      <c r="R1035" s="12"/>
      <c r="S1035" s="12"/>
      <c r="T1035" s="12"/>
      <c r="U1035" s="12"/>
      <c r="V1035" s="12"/>
      <c r="W1035" s="12"/>
      <c r="X1035" s="12"/>
      <c r="Y1035" s="12"/>
      <c r="Z1035" s="12"/>
      <c r="AA1035" s="12"/>
      <c r="AB1035" s="12"/>
      <c r="AC1035" s="12"/>
      <c r="AD1035" s="12"/>
      <c r="AE1035" s="12"/>
      <c r="AF1035" s="12"/>
      <c r="AG1035" s="12"/>
      <c r="AH1035" s="12"/>
      <c r="AI1035" s="12"/>
      <c r="AJ1035" s="12"/>
      <c r="AK1035" s="12"/>
      <c r="AL1035" s="12"/>
      <c r="AM1035" s="12"/>
      <c r="AN1035" s="12"/>
      <c r="AO1035" s="12"/>
      <c r="AP1035" s="12"/>
      <c r="AQ1035" s="12"/>
      <c r="AR1035" s="12"/>
      <c r="AS1035" s="12"/>
      <c r="AT1035" s="12"/>
      <c r="AU1035" s="12"/>
      <c r="AV1035" s="12"/>
      <c r="AW1035" s="12"/>
      <c r="AX1035" s="12"/>
      <c r="AY1035" s="12"/>
      <c r="AZ1035" s="12"/>
      <c r="BA1035" s="12"/>
      <c r="BB1035" s="12"/>
      <c r="BC1035" s="12"/>
      <c r="BD1035" s="12"/>
      <c r="BE1035" s="12"/>
      <c r="BF1035" s="12"/>
      <c r="BG1035" s="12"/>
      <c r="BH1035" s="12"/>
      <c r="BI1035" s="12"/>
      <c r="BJ1035" s="12"/>
      <c r="BK1035" s="12"/>
      <c r="BL1035" s="12"/>
      <c r="BM1035" s="12"/>
      <c r="BN1035" s="12"/>
      <c r="BO1035" s="12"/>
      <c r="BP1035" s="12"/>
      <c r="BQ1035" s="12"/>
      <c r="BR1035" s="12"/>
      <c r="BS1035" s="12"/>
      <c r="BT1035" s="12"/>
      <c r="BU1035" s="12"/>
      <c r="BV1035" s="12"/>
      <c r="BW1035" s="12"/>
      <c r="BX1035" s="12"/>
      <c r="BY1035" s="12"/>
      <c r="BZ1035" s="12"/>
      <c r="CA1035" s="12"/>
      <c r="CB1035" s="12"/>
      <c r="CC1035" s="12"/>
      <c r="CD1035" s="12"/>
      <c r="CE1035" s="12"/>
    </row>
    <row r="1036" spans="1:83" ht="14.25" customHeight="1">
      <c r="A1036" s="12"/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2"/>
      <c r="N1036" s="12"/>
      <c r="O1036" s="12"/>
      <c r="P1036" s="12"/>
      <c r="Q1036" s="12"/>
      <c r="R1036" s="12"/>
      <c r="S1036" s="12"/>
      <c r="T1036" s="12"/>
      <c r="U1036" s="12"/>
      <c r="V1036" s="12"/>
      <c r="W1036" s="12"/>
      <c r="X1036" s="12"/>
      <c r="Y1036" s="12"/>
      <c r="Z1036" s="12"/>
      <c r="AA1036" s="12"/>
      <c r="AB1036" s="12"/>
      <c r="AC1036" s="12"/>
      <c r="AD1036" s="12"/>
      <c r="AE1036" s="12"/>
      <c r="AF1036" s="12"/>
      <c r="AG1036" s="12"/>
      <c r="AH1036" s="12"/>
      <c r="AI1036" s="12"/>
      <c r="AJ1036" s="12"/>
      <c r="AK1036" s="12"/>
      <c r="AL1036" s="12"/>
      <c r="AM1036" s="12"/>
      <c r="AN1036" s="12"/>
      <c r="AO1036" s="12"/>
      <c r="AP1036" s="12"/>
      <c r="AQ1036" s="12"/>
      <c r="AR1036" s="12"/>
      <c r="AS1036" s="12"/>
      <c r="AT1036" s="12"/>
      <c r="AU1036" s="12"/>
      <c r="AV1036" s="12"/>
      <c r="AW1036" s="12"/>
      <c r="AX1036" s="12"/>
      <c r="AY1036" s="12"/>
      <c r="AZ1036" s="12"/>
      <c r="BA1036" s="12"/>
      <c r="BB1036" s="12"/>
      <c r="BC1036" s="12"/>
      <c r="BD1036" s="12"/>
      <c r="BE1036" s="12"/>
      <c r="BF1036" s="12"/>
      <c r="BG1036" s="12"/>
      <c r="BH1036" s="12"/>
      <c r="BI1036" s="12"/>
      <c r="BJ1036" s="12"/>
      <c r="BK1036" s="12"/>
      <c r="BL1036" s="12"/>
      <c r="BM1036" s="12"/>
      <c r="BN1036" s="12"/>
      <c r="BO1036" s="12"/>
      <c r="BP1036" s="12"/>
      <c r="BQ1036" s="12"/>
      <c r="BR1036" s="12"/>
      <c r="BS1036" s="12"/>
      <c r="BT1036" s="12"/>
      <c r="BU1036" s="12"/>
      <c r="BV1036" s="12"/>
      <c r="BW1036" s="12"/>
      <c r="BX1036" s="12"/>
      <c r="BY1036" s="12"/>
      <c r="BZ1036" s="12"/>
      <c r="CA1036" s="12"/>
      <c r="CB1036" s="12"/>
      <c r="CC1036" s="12"/>
      <c r="CD1036" s="12"/>
      <c r="CE1036" s="12"/>
    </row>
    <row r="1037" spans="1:83" ht="14.25" customHeight="1">
      <c r="A1037" s="12"/>
      <c r="B1037" s="12"/>
      <c r="C1037" s="12"/>
      <c r="D1037" s="12"/>
      <c r="E1037" s="12"/>
      <c r="F1037" s="12"/>
      <c r="G1037" s="12"/>
      <c r="H1037" s="12"/>
      <c r="I1037" s="12"/>
      <c r="J1037" s="12"/>
      <c r="K1037" s="12"/>
      <c r="L1037" s="12"/>
      <c r="M1037" s="12"/>
      <c r="N1037" s="12"/>
      <c r="O1037" s="12"/>
      <c r="P1037" s="12"/>
      <c r="Q1037" s="12"/>
      <c r="R1037" s="12"/>
      <c r="S1037" s="12"/>
      <c r="T1037" s="12"/>
      <c r="U1037" s="12"/>
      <c r="V1037" s="12"/>
      <c r="W1037" s="12"/>
      <c r="X1037" s="12"/>
      <c r="Y1037" s="12"/>
      <c r="Z1037" s="12"/>
      <c r="AA1037" s="12"/>
      <c r="AB1037" s="12"/>
      <c r="AC1037" s="12"/>
      <c r="AD1037" s="12"/>
      <c r="AE1037" s="12"/>
      <c r="AF1037" s="12"/>
      <c r="AG1037" s="12"/>
      <c r="AH1037" s="12"/>
      <c r="AI1037" s="12"/>
      <c r="AJ1037" s="12"/>
      <c r="AK1037" s="12"/>
      <c r="AL1037" s="12"/>
      <c r="AM1037" s="12"/>
      <c r="AN1037" s="12"/>
      <c r="AO1037" s="12"/>
      <c r="AP1037" s="12"/>
      <c r="AQ1037" s="12"/>
      <c r="AR1037" s="12"/>
      <c r="AS1037" s="12"/>
      <c r="AT1037" s="12"/>
      <c r="AU1037" s="12"/>
      <c r="AV1037" s="12"/>
      <c r="AW1037" s="12"/>
      <c r="AX1037" s="12"/>
      <c r="AY1037" s="12"/>
      <c r="AZ1037" s="12"/>
      <c r="BA1037" s="12"/>
      <c r="BB1037" s="12"/>
      <c r="BC1037" s="12"/>
      <c r="BD1037" s="12"/>
      <c r="BE1037" s="12"/>
      <c r="BF1037" s="12"/>
      <c r="BG1037" s="12"/>
      <c r="BH1037" s="12"/>
      <c r="BI1037" s="12"/>
      <c r="BJ1037" s="12"/>
      <c r="BK1037" s="12"/>
      <c r="BL1037" s="12"/>
      <c r="BM1037" s="12"/>
      <c r="BN1037" s="12"/>
      <c r="BO1037" s="12"/>
      <c r="BP1037" s="12"/>
      <c r="BQ1037" s="12"/>
      <c r="BR1037" s="12"/>
      <c r="BS1037" s="12"/>
      <c r="BT1037" s="12"/>
      <c r="BU1037" s="12"/>
      <c r="BV1037" s="12"/>
      <c r="BW1037" s="12"/>
      <c r="BX1037" s="12"/>
      <c r="BY1037" s="12"/>
      <c r="BZ1037" s="12"/>
      <c r="CA1037" s="12"/>
      <c r="CB1037" s="12"/>
      <c r="CC1037" s="12"/>
      <c r="CD1037" s="12"/>
      <c r="CE1037" s="12"/>
    </row>
    <row r="1038" spans="1:83" ht="14.25" customHeight="1">
      <c r="A1038" s="12"/>
      <c r="B1038" s="12"/>
      <c r="C1038" s="12"/>
      <c r="D1038" s="12"/>
      <c r="E1038" s="12"/>
      <c r="F1038" s="12"/>
      <c r="G1038" s="12"/>
      <c r="H1038" s="12"/>
      <c r="I1038" s="12"/>
      <c r="J1038" s="12"/>
      <c r="K1038" s="12"/>
      <c r="L1038" s="12"/>
      <c r="M1038" s="12"/>
      <c r="N1038" s="12"/>
      <c r="O1038" s="12"/>
      <c r="P1038" s="12"/>
      <c r="Q1038" s="12"/>
      <c r="R1038" s="12"/>
      <c r="S1038" s="12"/>
      <c r="T1038" s="12"/>
      <c r="U1038" s="12"/>
      <c r="V1038" s="12"/>
      <c r="W1038" s="12"/>
      <c r="X1038" s="12"/>
      <c r="Y1038" s="12"/>
      <c r="Z1038" s="12"/>
      <c r="AA1038" s="12"/>
      <c r="AB1038" s="12"/>
      <c r="AC1038" s="12"/>
      <c r="AD1038" s="12"/>
      <c r="AE1038" s="12"/>
      <c r="AF1038" s="12"/>
      <c r="AG1038" s="12"/>
      <c r="AH1038" s="12"/>
      <c r="AI1038" s="12"/>
      <c r="AJ1038" s="12"/>
      <c r="AK1038" s="12"/>
      <c r="AL1038" s="12"/>
      <c r="AM1038" s="12"/>
      <c r="AN1038" s="12"/>
      <c r="AO1038" s="12"/>
      <c r="AP1038" s="12"/>
      <c r="AQ1038" s="12"/>
      <c r="AR1038" s="12"/>
      <c r="AS1038" s="12"/>
      <c r="AT1038" s="12"/>
      <c r="AU1038" s="12"/>
      <c r="AV1038" s="12"/>
      <c r="AW1038" s="12"/>
      <c r="AX1038" s="12"/>
      <c r="AY1038" s="12"/>
      <c r="AZ1038" s="12"/>
      <c r="BA1038" s="12"/>
      <c r="BB1038" s="12"/>
      <c r="BC1038" s="12"/>
      <c r="BD1038" s="12"/>
      <c r="BE1038" s="12"/>
      <c r="BF1038" s="12"/>
      <c r="BG1038" s="12"/>
      <c r="BH1038" s="12"/>
      <c r="BI1038" s="12"/>
      <c r="BJ1038" s="12"/>
      <c r="BK1038" s="12"/>
      <c r="BL1038" s="12"/>
      <c r="BM1038" s="12"/>
      <c r="BN1038" s="12"/>
      <c r="BO1038" s="12"/>
      <c r="BP1038" s="12"/>
      <c r="BQ1038" s="12"/>
      <c r="BR1038" s="12"/>
      <c r="BS1038" s="12"/>
      <c r="BT1038" s="12"/>
      <c r="BU1038" s="12"/>
      <c r="BV1038" s="12"/>
      <c r="BW1038" s="12"/>
      <c r="BX1038" s="12"/>
      <c r="BY1038" s="12"/>
      <c r="BZ1038" s="12"/>
      <c r="CA1038" s="12"/>
      <c r="CB1038" s="12"/>
      <c r="CC1038" s="12"/>
      <c r="CD1038" s="12"/>
      <c r="CE1038" s="12"/>
    </row>
    <row r="1039" spans="1:83" ht="14.25" customHeight="1">
      <c r="A1039" s="12"/>
      <c r="B1039" s="12"/>
      <c r="C1039" s="12"/>
      <c r="D1039" s="12"/>
      <c r="E1039" s="12"/>
      <c r="F1039" s="12"/>
      <c r="G1039" s="12"/>
      <c r="H1039" s="12"/>
      <c r="I1039" s="12"/>
      <c r="J1039" s="12"/>
      <c r="K1039" s="12"/>
      <c r="L1039" s="12"/>
      <c r="M1039" s="12"/>
      <c r="N1039" s="12"/>
      <c r="O1039" s="12"/>
      <c r="P1039" s="12"/>
      <c r="Q1039" s="12"/>
      <c r="R1039" s="12"/>
      <c r="S1039" s="12"/>
      <c r="T1039" s="12"/>
      <c r="U1039" s="12"/>
      <c r="V1039" s="12"/>
      <c r="W1039" s="12"/>
      <c r="X1039" s="12"/>
      <c r="Y1039" s="12"/>
      <c r="Z1039" s="12"/>
      <c r="AA1039" s="12"/>
      <c r="AB1039" s="12"/>
      <c r="AC1039" s="12"/>
      <c r="AD1039" s="12"/>
      <c r="AE1039" s="12"/>
      <c r="AF1039" s="12"/>
      <c r="AG1039" s="12"/>
      <c r="AH1039" s="12"/>
      <c r="AI1039" s="12"/>
      <c r="AJ1039" s="12"/>
      <c r="AK1039" s="12"/>
      <c r="AL1039" s="12"/>
      <c r="AM1039" s="12"/>
      <c r="AN1039" s="12"/>
      <c r="AO1039" s="12"/>
      <c r="AP1039" s="12"/>
      <c r="AQ1039" s="12"/>
      <c r="AR1039" s="12"/>
      <c r="AS1039" s="12"/>
      <c r="AT1039" s="12"/>
      <c r="AU1039" s="12"/>
      <c r="AV1039" s="12"/>
      <c r="AW1039" s="12"/>
      <c r="AX1039" s="12"/>
      <c r="AY1039" s="12"/>
      <c r="AZ1039" s="12"/>
      <c r="BA1039" s="12"/>
      <c r="BB1039" s="12"/>
      <c r="BC1039" s="12"/>
      <c r="BD1039" s="12"/>
      <c r="BE1039" s="12"/>
      <c r="BF1039" s="12"/>
      <c r="BG1039" s="12"/>
      <c r="BH1039" s="12"/>
      <c r="BI1039" s="12"/>
      <c r="BJ1039" s="12"/>
      <c r="BK1039" s="12"/>
      <c r="BL1039" s="12"/>
      <c r="BM1039" s="12"/>
      <c r="BN1039" s="12"/>
      <c r="BO1039" s="12"/>
      <c r="BP1039" s="12"/>
      <c r="BQ1039" s="12"/>
      <c r="BR1039" s="12"/>
      <c r="BS1039" s="12"/>
      <c r="BT1039" s="12"/>
      <c r="BU1039" s="12"/>
      <c r="BV1039" s="12"/>
      <c r="BW1039" s="12"/>
      <c r="BX1039" s="12"/>
      <c r="BY1039" s="12"/>
      <c r="BZ1039" s="12"/>
      <c r="CA1039" s="12"/>
      <c r="CB1039" s="12"/>
      <c r="CC1039" s="12"/>
      <c r="CD1039" s="12"/>
      <c r="CE1039" s="12"/>
    </row>
    <row r="1040" spans="1:83" ht="14.25" customHeight="1">
      <c r="A1040" s="12"/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2"/>
      <c r="N1040" s="12"/>
      <c r="O1040" s="12"/>
      <c r="P1040" s="12"/>
      <c r="Q1040" s="12"/>
      <c r="R1040" s="12"/>
      <c r="S1040" s="12"/>
      <c r="T1040" s="12"/>
      <c r="U1040" s="12"/>
      <c r="V1040" s="12"/>
      <c r="W1040" s="12"/>
      <c r="X1040" s="12"/>
      <c r="Y1040" s="12"/>
      <c r="Z1040" s="12"/>
      <c r="AA1040" s="12"/>
      <c r="AB1040" s="12"/>
      <c r="AC1040" s="12"/>
      <c r="AD1040" s="12"/>
      <c r="AE1040" s="12"/>
      <c r="AF1040" s="12"/>
      <c r="AG1040" s="12"/>
      <c r="AH1040" s="12"/>
      <c r="AI1040" s="12"/>
      <c r="AJ1040" s="12"/>
      <c r="AK1040" s="12"/>
      <c r="AL1040" s="12"/>
      <c r="AM1040" s="12"/>
      <c r="AN1040" s="12"/>
      <c r="AO1040" s="12"/>
      <c r="AP1040" s="12"/>
      <c r="AQ1040" s="12"/>
      <c r="AR1040" s="12"/>
      <c r="AS1040" s="12"/>
      <c r="AT1040" s="12"/>
      <c r="AU1040" s="12"/>
      <c r="AV1040" s="12"/>
      <c r="AW1040" s="12"/>
      <c r="AX1040" s="12"/>
      <c r="AY1040" s="12"/>
      <c r="AZ1040" s="12"/>
      <c r="BA1040" s="12"/>
      <c r="BB1040" s="12"/>
      <c r="BC1040" s="12"/>
      <c r="BD1040" s="12"/>
      <c r="BE1040" s="12"/>
      <c r="BF1040" s="12"/>
      <c r="BG1040" s="12"/>
      <c r="BH1040" s="12"/>
      <c r="BI1040" s="12"/>
      <c r="BJ1040" s="12"/>
      <c r="BK1040" s="12"/>
      <c r="BL1040" s="12"/>
      <c r="BM1040" s="12"/>
      <c r="BN1040" s="12"/>
      <c r="BO1040" s="12"/>
      <c r="BP1040" s="12"/>
      <c r="BQ1040" s="12"/>
      <c r="BR1040" s="12"/>
      <c r="BS1040" s="12"/>
      <c r="BT1040" s="12"/>
      <c r="BU1040" s="12"/>
      <c r="BV1040" s="12"/>
      <c r="BW1040" s="12"/>
      <c r="BX1040" s="12"/>
      <c r="BY1040" s="12"/>
      <c r="BZ1040" s="12"/>
      <c r="CA1040" s="12"/>
      <c r="CB1040" s="12"/>
      <c r="CC1040" s="12"/>
      <c r="CD1040" s="12"/>
      <c r="CE1040" s="12"/>
    </row>
    <row r="1041" spans="1:83" ht="14.25" customHeight="1">
      <c r="A1041" s="12"/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2"/>
      <c r="N1041" s="12"/>
      <c r="O1041" s="12"/>
      <c r="P1041" s="12"/>
      <c r="Q1041" s="12"/>
      <c r="R1041" s="12"/>
      <c r="S1041" s="12"/>
      <c r="T1041" s="12"/>
      <c r="U1041" s="12"/>
      <c r="V1041" s="12"/>
      <c r="W1041" s="12"/>
      <c r="X1041" s="12"/>
      <c r="Y1041" s="12"/>
      <c r="Z1041" s="12"/>
      <c r="AA1041" s="12"/>
      <c r="AB1041" s="12"/>
      <c r="AC1041" s="12"/>
      <c r="AD1041" s="12"/>
      <c r="AE1041" s="12"/>
      <c r="AF1041" s="12"/>
      <c r="AG1041" s="12"/>
      <c r="AH1041" s="12"/>
      <c r="AI1041" s="12"/>
      <c r="AJ1041" s="12"/>
      <c r="AK1041" s="12"/>
      <c r="AL1041" s="12"/>
      <c r="AM1041" s="12"/>
      <c r="AN1041" s="12"/>
      <c r="AO1041" s="12"/>
      <c r="AP1041" s="12"/>
      <c r="AQ1041" s="12"/>
      <c r="AR1041" s="12"/>
      <c r="AS1041" s="12"/>
      <c r="AT1041" s="12"/>
      <c r="AU1041" s="12"/>
      <c r="AV1041" s="12"/>
      <c r="AW1041" s="12"/>
      <c r="AX1041" s="12"/>
      <c r="AY1041" s="12"/>
      <c r="AZ1041" s="12"/>
      <c r="BA1041" s="12"/>
      <c r="BB1041" s="12"/>
      <c r="BC1041" s="12"/>
      <c r="BD1041" s="12"/>
      <c r="BE1041" s="12"/>
      <c r="BF1041" s="12"/>
      <c r="BG1041" s="12"/>
      <c r="BH1041" s="12"/>
      <c r="BI1041" s="12"/>
      <c r="BJ1041" s="12"/>
      <c r="BK1041" s="12"/>
      <c r="BL1041" s="12"/>
      <c r="BM1041" s="12"/>
      <c r="BN1041" s="12"/>
      <c r="BO1041" s="12"/>
      <c r="BP1041" s="12"/>
      <c r="BQ1041" s="12"/>
      <c r="BR1041" s="12"/>
      <c r="BS1041" s="12"/>
      <c r="BT1041" s="12"/>
      <c r="BU1041" s="12"/>
      <c r="BV1041" s="12"/>
      <c r="BW1041" s="12"/>
      <c r="BX1041" s="12"/>
      <c r="BY1041" s="12"/>
      <c r="BZ1041" s="12"/>
      <c r="CA1041" s="12"/>
      <c r="CB1041" s="12"/>
      <c r="CC1041" s="12"/>
      <c r="CD1041" s="12"/>
      <c r="CE1041" s="12"/>
    </row>
    <row r="1042" spans="1:83" ht="14.25" customHeight="1">
      <c r="A1042" s="12"/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2"/>
      <c r="N1042" s="12"/>
      <c r="O1042" s="12"/>
      <c r="P1042" s="12"/>
      <c r="Q1042" s="12"/>
      <c r="R1042" s="12"/>
      <c r="S1042" s="12"/>
      <c r="T1042" s="12"/>
      <c r="U1042" s="12"/>
      <c r="V1042" s="12"/>
      <c r="W1042" s="12"/>
      <c r="X1042" s="12"/>
      <c r="Y1042" s="12"/>
      <c r="Z1042" s="12"/>
      <c r="AA1042" s="12"/>
      <c r="AB1042" s="12"/>
      <c r="AC1042" s="12"/>
      <c r="AD1042" s="12"/>
      <c r="AE1042" s="12"/>
      <c r="AF1042" s="12"/>
      <c r="AG1042" s="12"/>
      <c r="AH1042" s="12"/>
      <c r="AI1042" s="12"/>
      <c r="AJ1042" s="12"/>
      <c r="AK1042" s="12"/>
      <c r="AL1042" s="12"/>
      <c r="AM1042" s="12"/>
      <c r="AN1042" s="12"/>
      <c r="AO1042" s="12"/>
      <c r="AP1042" s="12"/>
      <c r="AQ1042" s="12"/>
      <c r="AR1042" s="12"/>
      <c r="AS1042" s="12"/>
      <c r="AT1042" s="12"/>
      <c r="AU1042" s="12"/>
      <c r="AV1042" s="12"/>
      <c r="AW1042" s="12"/>
      <c r="AX1042" s="12"/>
      <c r="AY1042" s="12"/>
      <c r="AZ1042" s="12"/>
      <c r="BA1042" s="12"/>
      <c r="BB1042" s="12"/>
      <c r="BC1042" s="12"/>
      <c r="BD1042" s="12"/>
      <c r="BE1042" s="12"/>
      <c r="BF1042" s="12"/>
      <c r="BG1042" s="12"/>
      <c r="BH1042" s="12"/>
      <c r="BI1042" s="12"/>
      <c r="BJ1042" s="12"/>
      <c r="BK1042" s="12"/>
      <c r="BL1042" s="12"/>
      <c r="BM1042" s="12"/>
      <c r="BN1042" s="12"/>
      <c r="BO1042" s="12"/>
      <c r="BP1042" s="12"/>
      <c r="BQ1042" s="12"/>
      <c r="BR1042" s="12"/>
      <c r="BS1042" s="12"/>
      <c r="BT1042" s="12"/>
      <c r="BU1042" s="12"/>
      <c r="BV1042" s="12"/>
      <c r="BW1042" s="12"/>
      <c r="BX1042" s="12"/>
      <c r="BY1042" s="12"/>
      <c r="BZ1042" s="12"/>
      <c r="CA1042" s="12"/>
      <c r="CB1042" s="12"/>
      <c r="CC1042" s="12"/>
      <c r="CD1042" s="12"/>
      <c r="CE1042" s="12"/>
    </row>
    <row r="1043" spans="1:83" ht="14.25" customHeight="1">
      <c r="A1043" s="12"/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2"/>
      <c r="N1043" s="12"/>
      <c r="O1043" s="12"/>
      <c r="P1043" s="12"/>
      <c r="Q1043" s="12"/>
      <c r="R1043" s="12"/>
      <c r="S1043" s="12"/>
      <c r="T1043" s="12"/>
      <c r="U1043" s="12"/>
      <c r="V1043" s="12"/>
      <c r="W1043" s="12"/>
      <c r="X1043" s="12"/>
      <c r="Y1043" s="12"/>
      <c r="Z1043" s="12"/>
      <c r="AA1043" s="12"/>
      <c r="AB1043" s="12"/>
      <c r="AC1043" s="12"/>
      <c r="AD1043" s="12"/>
      <c r="AE1043" s="12"/>
      <c r="AF1043" s="12"/>
      <c r="AG1043" s="12"/>
      <c r="AH1043" s="12"/>
      <c r="AI1043" s="12"/>
      <c r="AJ1043" s="12"/>
      <c r="AK1043" s="12"/>
      <c r="AL1043" s="12"/>
      <c r="AM1043" s="12"/>
      <c r="AN1043" s="12"/>
      <c r="AO1043" s="12"/>
      <c r="AP1043" s="12"/>
      <c r="AQ1043" s="12"/>
      <c r="AR1043" s="12"/>
      <c r="AS1043" s="12"/>
      <c r="AT1043" s="12"/>
      <c r="AU1043" s="12"/>
      <c r="AV1043" s="12"/>
      <c r="AW1043" s="12"/>
      <c r="AX1043" s="12"/>
      <c r="AY1043" s="12"/>
      <c r="AZ1043" s="12"/>
      <c r="BA1043" s="12"/>
      <c r="BB1043" s="12"/>
      <c r="BC1043" s="12"/>
      <c r="BD1043" s="12"/>
      <c r="BE1043" s="12"/>
      <c r="BF1043" s="12"/>
      <c r="BG1043" s="12"/>
      <c r="BH1043" s="12"/>
      <c r="BI1043" s="12"/>
      <c r="BJ1043" s="12"/>
      <c r="BK1043" s="12"/>
      <c r="BL1043" s="12"/>
      <c r="BM1043" s="12"/>
      <c r="BN1043" s="12"/>
      <c r="BO1043" s="12"/>
      <c r="BP1043" s="12"/>
      <c r="BQ1043" s="12"/>
      <c r="BR1043" s="12"/>
      <c r="BS1043" s="12"/>
      <c r="BT1043" s="12"/>
      <c r="BU1043" s="12"/>
      <c r="BV1043" s="12"/>
      <c r="BW1043" s="12"/>
      <c r="BX1043" s="12"/>
      <c r="BY1043" s="12"/>
      <c r="BZ1043" s="12"/>
      <c r="CA1043" s="12"/>
      <c r="CB1043" s="12"/>
      <c r="CC1043" s="12"/>
      <c r="CD1043" s="12"/>
      <c r="CE1043" s="12"/>
    </row>
    <row r="1044" spans="1:83" ht="14.25" customHeight="1">
      <c r="A1044" s="12"/>
      <c r="B1044" s="12"/>
      <c r="C1044" s="12"/>
      <c r="D1044" s="12"/>
      <c r="E1044" s="12"/>
      <c r="F1044" s="12"/>
      <c r="G1044" s="12"/>
      <c r="H1044" s="12"/>
      <c r="I1044" s="12"/>
      <c r="J1044" s="12"/>
      <c r="K1044" s="12"/>
      <c r="L1044" s="12"/>
      <c r="M1044" s="12"/>
      <c r="N1044" s="12"/>
      <c r="O1044" s="12"/>
      <c r="P1044" s="12"/>
      <c r="Q1044" s="12"/>
      <c r="R1044" s="12"/>
      <c r="S1044" s="12"/>
      <c r="T1044" s="12"/>
      <c r="U1044" s="12"/>
      <c r="V1044" s="12"/>
      <c r="W1044" s="12"/>
      <c r="X1044" s="12"/>
      <c r="Y1044" s="12"/>
      <c r="Z1044" s="12"/>
      <c r="AA1044" s="12"/>
      <c r="AB1044" s="12"/>
      <c r="AC1044" s="12"/>
      <c r="AD1044" s="12"/>
      <c r="AE1044" s="12"/>
      <c r="AF1044" s="12"/>
      <c r="AG1044" s="12"/>
      <c r="AH1044" s="12"/>
      <c r="AI1044" s="12"/>
      <c r="AJ1044" s="12"/>
      <c r="AK1044" s="12"/>
      <c r="AL1044" s="12"/>
      <c r="AM1044" s="12"/>
      <c r="AN1044" s="12"/>
      <c r="AO1044" s="12"/>
      <c r="AP1044" s="12"/>
      <c r="AQ1044" s="12"/>
      <c r="AR1044" s="12"/>
      <c r="AS1044" s="12"/>
      <c r="AT1044" s="12"/>
      <c r="AU1044" s="12"/>
      <c r="AV1044" s="12"/>
      <c r="AW1044" s="12"/>
      <c r="AX1044" s="12"/>
      <c r="AY1044" s="12"/>
      <c r="AZ1044" s="12"/>
      <c r="BA1044" s="12"/>
      <c r="BB1044" s="12"/>
      <c r="BC1044" s="12"/>
      <c r="BD1044" s="12"/>
      <c r="BE1044" s="12"/>
      <c r="BF1044" s="12"/>
      <c r="BG1044" s="12"/>
      <c r="BH1044" s="12"/>
      <c r="BI1044" s="12"/>
      <c r="BJ1044" s="12"/>
      <c r="BK1044" s="12"/>
      <c r="BL1044" s="12"/>
      <c r="BM1044" s="12"/>
      <c r="BN1044" s="12"/>
      <c r="BO1044" s="12"/>
      <c r="BP1044" s="12"/>
      <c r="BQ1044" s="12"/>
      <c r="BR1044" s="12"/>
      <c r="BS1044" s="12"/>
      <c r="BT1044" s="12"/>
      <c r="BU1044" s="12"/>
      <c r="BV1044" s="12"/>
      <c r="BW1044" s="12"/>
      <c r="BX1044" s="12"/>
      <c r="BY1044" s="12"/>
      <c r="BZ1044" s="12"/>
      <c r="CA1044" s="12"/>
      <c r="CB1044" s="12"/>
      <c r="CC1044" s="12"/>
      <c r="CD1044" s="12"/>
      <c r="CE1044" s="12"/>
    </row>
    <row r="1045" spans="1:83" ht="14.25" customHeight="1">
      <c r="A1045" s="12"/>
      <c r="B1045" s="12"/>
      <c r="C1045" s="12"/>
      <c r="D1045" s="12"/>
      <c r="E1045" s="12"/>
      <c r="F1045" s="12"/>
      <c r="G1045" s="12"/>
      <c r="H1045" s="12"/>
      <c r="I1045" s="12"/>
      <c r="J1045" s="12"/>
      <c r="K1045" s="12"/>
      <c r="L1045" s="12"/>
      <c r="M1045" s="12"/>
      <c r="N1045" s="12"/>
      <c r="O1045" s="12"/>
      <c r="P1045" s="12"/>
      <c r="Q1045" s="12"/>
      <c r="R1045" s="12"/>
      <c r="S1045" s="12"/>
      <c r="T1045" s="12"/>
      <c r="U1045" s="12"/>
      <c r="V1045" s="12"/>
      <c r="W1045" s="12"/>
      <c r="X1045" s="12"/>
      <c r="Y1045" s="12"/>
      <c r="Z1045" s="12"/>
      <c r="AA1045" s="12"/>
      <c r="AB1045" s="12"/>
      <c r="AC1045" s="12"/>
      <c r="AD1045" s="12"/>
      <c r="AE1045" s="12"/>
      <c r="AF1045" s="12"/>
      <c r="AG1045" s="12"/>
      <c r="AH1045" s="12"/>
      <c r="AI1045" s="12"/>
      <c r="AJ1045" s="12"/>
      <c r="AK1045" s="12"/>
      <c r="AL1045" s="12"/>
      <c r="AM1045" s="12"/>
      <c r="AN1045" s="12"/>
      <c r="AO1045" s="12"/>
      <c r="AP1045" s="12"/>
      <c r="AQ1045" s="12"/>
      <c r="AR1045" s="12"/>
      <c r="AS1045" s="12"/>
      <c r="AT1045" s="12"/>
      <c r="AU1045" s="12"/>
      <c r="AV1045" s="12"/>
      <c r="AW1045" s="12"/>
      <c r="AX1045" s="12"/>
      <c r="AY1045" s="12"/>
      <c r="AZ1045" s="12"/>
      <c r="BA1045" s="12"/>
      <c r="BB1045" s="12"/>
      <c r="BC1045" s="12"/>
      <c r="BD1045" s="12"/>
      <c r="BE1045" s="12"/>
      <c r="BF1045" s="12"/>
      <c r="BG1045" s="12"/>
      <c r="BH1045" s="12"/>
      <c r="BI1045" s="12"/>
      <c r="BJ1045" s="12"/>
      <c r="BK1045" s="12"/>
      <c r="BL1045" s="12"/>
      <c r="BM1045" s="12"/>
      <c r="BN1045" s="12"/>
      <c r="BO1045" s="12"/>
      <c r="BP1045" s="12"/>
      <c r="BQ1045" s="12"/>
      <c r="BR1045" s="12"/>
      <c r="BS1045" s="12"/>
      <c r="BT1045" s="12"/>
      <c r="BU1045" s="12"/>
      <c r="BV1045" s="12"/>
      <c r="BW1045" s="12"/>
      <c r="BX1045" s="12"/>
      <c r="BY1045" s="12"/>
      <c r="BZ1045" s="12"/>
      <c r="CA1045" s="12"/>
      <c r="CB1045" s="12"/>
      <c r="CC1045" s="12"/>
      <c r="CD1045" s="12"/>
      <c r="CE1045" s="12"/>
    </row>
    <row r="1046" spans="1:83" ht="14.25" customHeight="1">
      <c r="A1046" s="12"/>
      <c r="B1046" s="12"/>
      <c r="C1046" s="12"/>
      <c r="D1046" s="12"/>
      <c r="E1046" s="12"/>
      <c r="F1046" s="12"/>
      <c r="G1046" s="12"/>
      <c r="H1046" s="12"/>
      <c r="I1046" s="12"/>
      <c r="J1046" s="12"/>
      <c r="K1046" s="12"/>
      <c r="L1046" s="12"/>
      <c r="M1046" s="12"/>
      <c r="N1046" s="12"/>
      <c r="O1046" s="12"/>
      <c r="P1046" s="12"/>
      <c r="Q1046" s="12"/>
      <c r="R1046" s="12"/>
      <c r="S1046" s="12"/>
      <c r="T1046" s="12"/>
      <c r="U1046" s="12"/>
      <c r="V1046" s="12"/>
      <c r="W1046" s="12"/>
      <c r="X1046" s="12"/>
      <c r="Y1046" s="12"/>
      <c r="Z1046" s="12"/>
      <c r="AA1046" s="12"/>
      <c r="AB1046" s="12"/>
      <c r="AC1046" s="12"/>
      <c r="AD1046" s="12"/>
      <c r="AE1046" s="12"/>
      <c r="AF1046" s="12"/>
      <c r="AG1046" s="12"/>
      <c r="AH1046" s="12"/>
      <c r="AI1046" s="12"/>
      <c r="AJ1046" s="12"/>
      <c r="AK1046" s="12"/>
      <c r="AL1046" s="12"/>
      <c r="AM1046" s="12"/>
      <c r="AN1046" s="12"/>
      <c r="AO1046" s="12"/>
      <c r="AP1046" s="12"/>
      <c r="AQ1046" s="12"/>
      <c r="AR1046" s="12"/>
      <c r="AS1046" s="12"/>
      <c r="AT1046" s="12"/>
      <c r="AU1046" s="12"/>
      <c r="AV1046" s="12"/>
      <c r="AW1046" s="12"/>
      <c r="AX1046" s="12"/>
      <c r="AY1046" s="12"/>
      <c r="AZ1046" s="12"/>
      <c r="BA1046" s="12"/>
      <c r="BB1046" s="12"/>
      <c r="BC1046" s="12"/>
      <c r="BD1046" s="12"/>
      <c r="BE1046" s="12"/>
      <c r="BF1046" s="12"/>
      <c r="BG1046" s="12"/>
      <c r="BH1046" s="12"/>
      <c r="BI1046" s="12"/>
      <c r="BJ1046" s="12"/>
      <c r="BK1046" s="12"/>
      <c r="BL1046" s="12"/>
      <c r="BM1046" s="12"/>
      <c r="BN1046" s="12"/>
      <c r="BO1046" s="12"/>
      <c r="BP1046" s="12"/>
      <c r="BQ1046" s="12"/>
      <c r="BR1046" s="12"/>
      <c r="BS1046" s="12"/>
      <c r="BT1046" s="12"/>
      <c r="BU1046" s="12"/>
      <c r="BV1046" s="12"/>
      <c r="BW1046" s="12"/>
      <c r="BX1046" s="12"/>
      <c r="BY1046" s="12"/>
      <c r="BZ1046" s="12"/>
      <c r="CA1046" s="12"/>
      <c r="CB1046" s="12"/>
      <c r="CC1046" s="12"/>
      <c r="CD1046" s="12"/>
      <c r="CE1046" s="12"/>
    </row>
    <row r="1047" spans="1:83" ht="14.25" customHeight="1">
      <c r="A1047" s="12"/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2"/>
      <c r="N1047" s="12"/>
      <c r="O1047" s="12"/>
      <c r="P1047" s="12"/>
      <c r="Q1047" s="12"/>
      <c r="R1047" s="12"/>
      <c r="S1047" s="12"/>
      <c r="T1047" s="12"/>
      <c r="U1047" s="12"/>
      <c r="V1047" s="12"/>
      <c r="W1047" s="12"/>
      <c r="X1047" s="12"/>
      <c r="Y1047" s="12"/>
      <c r="Z1047" s="12"/>
      <c r="AA1047" s="12"/>
      <c r="AB1047" s="12"/>
      <c r="AC1047" s="12"/>
      <c r="AD1047" s="12"/>
      <c r="AE1047" s="12"/>
      <c r="AF1047" s="12"/>
      <c r="AG1047" s="12"/>
      <c r="AH1047" s="12"/>
      <c r="AI1047" s="12"/>
      <c r="AJ1047" s="12"/>
      <c r="AK1047" s="12"/>
      <c r="AL1047" s="12"/>
      <c r="AM1047" s="12"/>
      <c r="AN1047" s="12"/>
      <c r="AO1047" s="12"/>
      <c r="AP1047" s="12"/>
      <c r="AQ1047" s="12"/>
      <c r="AR1047" s="12"/>
      <c r="AS1047" s="12"/>
      <c r="AT1047" s="12"/>
      <c r="AU1047" s="12"/>
      <c r="AV1047" s="12"/>
      <c r="AW1047" s="12"/>
      <c r="AX1047" s="12"/>
      <c r="AY1047" s="12"/>
      <c r="AZ1047" s="12"/>
      <c r="BA1047" s="12"/>
      <c r="BB1047" s="12"/>
      <c r="BC1047" s="12"/>
      <c r="BD1047" s="12"/>
      <c r="BE1047" s="12"/>
      <c r="BF1047" s="12"/>
      <c r="BG1047" s="12"/>
      <c r="BH1047" s="12"/>
      <c r="BI1047" s="12"/>
      <c r="BJ1047" s="12"/>
      <c r="BK1047" s="12"/>
      <c r="BL1047" s="12"/>
      <c r="BM1047" s="12"/>
      <c r="BN1047" s="12"/>
      <c r="BO1047" s="12"/>
      <c r="BP1047" s="12"/>
      <c r="BQ1047" s="12"/>
      <c r="BR1047" s="12"/>
      <c r="BS1047" s="12"/>
      <c r="BT1047" s="12"/>
      <c r="BU1047" s="12"/>
      <c r="BV1047" s="12"/>
      <c r="BW1047" s="12"/>
      <c r="BX1047" s="12"/>
      <c r="BY1047" s="12"/>
      <c r="BZ1047" s="12"/>
      <c r="CA1047" s="12"/>
      <c r="CB1047" s="12"/>
      <c r="CC1047" s="12"/>
      <c r="CD1047" s="12"/>
      <c r="CE1047" s="12"/>
    </row>
    <row r="1048" spans="1:83" ht="14.25" customHeight="1">
      <c r="A1048" s="12"/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2"/>
      <c r="N1048" s="12"/>
      <c r="O1048" s="12"/>
      <c r="P1048" s="12"/>
      <c r="Q1048" s="12"/>
      <c r="R1048" s="12"/>
      <c r="S1048" s="12"/>
      <c r="T1048" s="12"/>
      <c r="U1048" s="12"/>
      <c r="V1048" s="12"/>
      <c r="W1048" s="12"/>
      <c r="X1048" s="12"/>
      <c r="Y1048" s="12"/>
      <c r="Z1048" s="12"/>
      <c r="AA1048" s="12"/>
      <c r="AB1048" s="12"/>
      <c r="AC1048" s="12"/>
      <c r="AD1048" s="12"/>
      <c r="AE1048" s="12"/>
      <c r="AF1048" s="12"/>
      <c r="AG1048" s="12"/>
      <c r="AH1048" s="12"/>
      <c r="AI1048" s="12"/>
      <c r="AJ1048" s="12"/>
      <c r="AK1048" s="12"/>
      <c r="AL1048" s="12"/>
      <c r="AM1048" s="12"/>
      <c r="AN1048" s="12"/>
      <c r="AO1048" s="12"/>
      <c r="AP1048" s="12"/>
      <c r="AQ1048" s="12"/>
      <c r="AR1048" s="12"/>
      <c r="AS1048" s="12"/>
      <c r="AT1048" s="12"/>
      <c r="AU1048" s="12"/>
      <c r="AV1048" s="12"/>
      <c r="AW1048" s="12"/>
      <c r="AX1048" s="12"/>
      <c r="AY1048" s="12"/>
      <c r="AZ1048" s="12"/>
      <c r="BA1048" s="12"/>
      <c r="BB1048" s="12"/>
      <c r="BC1048" s="12"/>
      <c r="BD1048" s="12"/>
      <c r="BE1048" s="12"/>
      <c r="BF1048" s="12"/>
      <c r="BG1048" s="12"/>
      <c r="BH1048" s="12"/>
      <c r="BI1048" s="12"/>
      <c r="BJ1048" s="12"/>
      <c r="BK1048" s="12"/>
      <c r="BL1048" s="12"/>
      <c r="BM1048" s="12"/>
      <c r="BN1048" s="12"/>
      <c r="BO1048" s="12"/>
      <c r="BP1048" s="12"/>
      <c r="BQ1048" s="12"/>
      <c r="BR1048" s="12"/>
      <c r="BS1048" s="12"/>
      <c r="BT1048" s="12"/>
      <c r="BU1048" s="12"/>
      <c r="BV1048" s="12"/>
      <c r="BW1048" s="12"/>
      <c r="BX1048" s="12"/>
      <c r="BY1048" s="12"/>
      <c r="BZ1048" s="12"/>
      <c r="CA1048" s="12"/>
      <c r="CB1048" s="12"/>
      <c r="CC1048" s="12"/>
      <c r="CD1048" s="12"/>
      <c r="CE1048" s="12"/>
    </row>
    <row r="1049" spans="1:83" ht="14.25" customHeight="1">
      <c r="A1049" s="12"/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2"/>
      <c r="N1049" s="12"/>
      <c r="O1049" s="12"/>
      <c r="P1049" s="12"/>
      <c r="Q1049" s="12"/>
      <c r="R1049" s="12"/>
      <c r="S1049" s="12"/>
      <c r="T1049" s="12"/>
      <c r="U1049" s="12"/>
      <c r="V1049" s="12"/>
      <c r="W1049" s="12"/>
      <c r="X1049" s="12"/>
      <c r="Y1049" s="12"/>
      <c r="Z1049" s="12"/>
      <c r="AA1049" s="12"/>
      <c r="AB1049" s="12"/>
      <c r="AC1049" s="12"/>
      <c r="AD1049" s="12"/>
      <c r="AE1049" s="12"/>
      <c r="AF1049" s="12"/>
      <c r="AG1049" s="12"/>
      <c r="AH1049" s="12"/>
      <c r="AI1049" s="12"/>
      <c r="AJ1049" s="12"/>
      <c r="AK1049" s="12"/>
      <c r="AL1049" s="12"/>
      <c r="AM1049" s="12"/>
      <c r="AN1049" s="12"/>
      <c r="AO1049" s="12"/>
      <c r="AP1049" s="12"/>
      <c r="AQ1049" s="12"/>
      <c r="AR1049" s="12"/>
      <c r="AS1049" s="12"/>
      <c r="AT1049" s="12"/>
      <c r="AU1049" s="12"/>
      <c r="AV1049" s="12"/>
      <c r="AW1049" s="12"/>
      <c r="AX1049" s="12"/>
      <c r="AY1049" s="12"/>
      <c r="AZ1049" s="12"/>
      <c r="BA1049" s="12"/>
      <c r="BB1049" s="12"/>
      <c r="BC1049" s="12"/>
      <c r="BD1049" s="12"/>
      <c r="BE1049" s="12"/>
      <c r="BF1049" s="12"/>
      <c r="BG1049" s="12"/>
      <c r="BH1049" s="12"/>
      <c r="BI1049" s="12"/>
      <c r="BJ1049" s="12"/>
      <c r="BK1049" s="12"/>
      <c r="BL1049" s="12"/>
      <c r="BM1049" s="12"/>
      <c r="BN1049" s="12"/>
      <c r="BO1049" s="12"/>
      <c r="BP1049" s="12"/>
      <c r="BQ1049" s="12"/>
      <c r="BR1049" s="12"/>
      <c r="BS1049" s="12"/>
      <c r="BT1049" s="12"/>
      <c r="BU1049" s="12"/>
      <c r="BV1049" s="12"/>
      <c r="BW1049" s="12"/>
      <c r="BX1049" s="12"/>
      <c r="BY1049" s="12"/>
      <c r="BZ1049" s="12"/>
      <c r="CA1049" s="12"/>
      <c r="CB1049" s="12"/>
      <c r="CC1049" s="12"/>
      <c r="CD1049" s="12"/>
      <c r="CE1049" s="12"/>
    </row>
    <row r="1050" spans="1:83" ht="14.25" customHeight="1">
      <c r="A1050" s="12"/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2"/>
      <c r="N1050" s="12"/>
      <c r="O1050" s="12"/>
      <c r="P1050" s="12"/>
      <c r="Q1050" s="12"/>
      <c r="R1050" s="12"/>
      <c r="S1050" s="12"/>
      <c r="T1050" s="12"/>
      <c r="U1050" s="12"/>
      <c r="V1050" s="12"/>
      <c r="W1050" s="12"/>
      <c r="X1050" s="12"/>
      <c r="Y1050" s="12"/>
      <c r="Z1050" s="12"/>
      <c r="AA1050" s="12"/>
      <c r="AB1050" s="12"/>
      <c r="AC1050" s="12"/>
      <c r="AD1050" s="12"/>
      <c r="AE1050" s="12"/>
      <c r="AF1050" s="12"/>
      <c r="AG1050" s="12"/>
      <c r="AH1050" s="12"/>
      <c r="AI1050" s="12"/>
      <c r="AJ1050" s="12"/>
      <c r="AK1050" s="12"/>
      <c r="AL1050" s="12"/>
      <c r="AM1050" s="12"/>
      <c r="AN1050" s="12"/>
      <c r="AO1050" s="12"/>
      <c r="AP1050" s="12"/>
      <c r="AQ1050" s="12"/>
      <c r="AR1050" s="12"/>
      <c r="AS1050" s="12"/>
      <c r="AT1050" s="12"/>
      <c r="AU1050" s="12"/>
      <c r="AV1050" s="12"/>
      <c r="AW1050" s="12"/>
      <c r="AX1050" s="12"/>
      <c r="AY1050" s="12"/>
      <c r="AZ1050" s="12"/>
      <c r="BA1050" s="12"/>
      <c r="BB1050" s="12"/>
      <c r="BC1050" s="12"/>
      <c r="BD1050" s="12"/>
      <c r="BE1050" s="12"/>
      <c r="BF1050" s="12"/>
      <c r="BG1050" s="12"/>
      <c r="BH1050" s="12"/>
      <c r="BI1050" s="12"/>
      <c r="BJ1050" s="12"/>
      <c r="BK1050" s="12"/>
      <c r="BL1050" s="12"/>
      <c r="BM1050" s="12"/>
      <c r="BN1050" s="12"/>
      <c r="BO1050" s="12"/>
      <c r="BP1050" s="12"/>
      <c r="BQ1050" s="12"/>
      <c r="BR1050" s="12"/>
      <c r="BS1050" s="12"/>
      <c r="BT1050" s="12"/>
      <c r="BU1050" s="12"/>
      <c r="BV1050" s="12"/>
      <c r="BW1050" s="12"/>
      <c r="BX1050" s="12"/>
      <c r="BY1050" s="12"/>
      <c r="BZ1050" s="12"/>
      <c r="CA1050" s="12"/>
      <c r="CB1050" s="12"/>
      <c r="CC1050" s="12"/>
      <c r="CD1050" s="12"/>
      <c r="CE1050" s="12"/>
    </row>
    <row r="1051" spans="1:83" ht="14.25" customHeight="1">
      <c r="A1051" s="12"/>
      <c r="B1051" s="12"/>
      <c r="C1051" s="12"/>
      <c r="D1051" s="12"/>
      <c r="E1051" s="12"/>
      <c r="F1051" s="12"/>
      <c r="G1051" s="12"/>
      <c r="H1051" s="12"/>
      <c r="I1051" s="12"/>
      <c r="J1051" s="12"/>
      <c r="K1051" s="12"/>
      <c r="L1051" s="12"/>
      <c r="M1051" s="12"/>
      <c r="N1051" s="12"/>
      <c r="O1051" s="12"/>
      <c r="P1051" s="12"/>
      <c r="Q1051" s="12"/>
      <c r="R1051" s="12"/>
      <c r="S1051" s="12"/>
      <c r="T1051" s="12"/>
      <c r="U1051" s="12"/>
      <c r="V1051" s="12"/>
      <c r="W1051" s="12"/>
      <c r="X1051" s="12"/>
      <c r="Y1051" s="12"/>
      <c r="Z1051" s="12"/>
      <c r="AA1051" s="12"/>
      <c r="AB1051" s="12"/>
      <c r="AC1051" s="12"/>
      <c r="AD1051" s="12"/>
      <c r="AE1051" s="12"/>
      <c r="AF1051" s="12"/>
      <c r="AG1051" s="12"/>
      <c r="AH1051" s="12"/>
      <c r="AI1051" s="12"/>
      <c r="AJ1051" s="12"/>
      <c r="AK1051" s="12"/>
      <c r="AL1051" s="12"/>
      <c r="AM1051" s="12"/>
      <c r="AN1051" s="12"/>
      <c r="AO1051" s="12"/>
      <c r="AP1051" s="12"/>
      <c r="AQ1051" s="12"/>
      <c r="AR1051" s="12"/>
      <c r="AS1051" s="12"/>
      <c r="AT1051" s="12"/>
      <c r="AU1051" s="12"/>
      <c r="AV1051" s="12"/>
      <c r="AW1051" s="12"/>
      <c r="AX1051" s="12"/>
      <c r="AY1051" s="12"/>
      <c r="AZ1051" s="12"/>
      <c r="BA1051" s="12"/>
      <c r="BB1051" s="12"/>
      <c r="BC1051" s="12"/>
      <c r="BD1051" s="12"/>
      <c r="BE1051" s="12"/>
      <c r="BF1051" s="12"/>
      <c r="BG1051" s="12"/>
      <c r="BH1051" s="12"/>
      <c r="BI1051" s="12"/>
      <c r="BJ1051" s="12"/>
      <c r="BK1051" s="12"/>
      <c r="BL1051" s="12"/>
      <c r="BM1051" s="12"/>
      <c r="BN1051" s="12"/>
      <c r="BO1051" s="12"/>
      <c r="BP1051" s="12"/>
      <c r="BQ1051" s="12"/>
      <c r="BR1051" s="12"/>
      <c r="BS1051" s="12"/>
      <c r="BT1051" s="12"/>
      <c r="BU1051" s="12"/>
      <c r="BV1051" s="12"/>
      <c r="BW1051" s="12"/>
      <c r="BX1051" s="12"/>
      <c r="BY1051" s="12"/>
      <c r="BZ1051" s="12"/>
      <c r="CA1051" s="12"/>
      <c r="CB1051" s="12"/>
      <c r="CC1051" s="12"/>
      <c r="CD1051" s="12"/>
      <c r="CE1051" s="12"/>
    </row>
    <row r="1052" spans="1:83" ht="14.25" customHeight="1">
      <c r="A1052" s="12"/>
      <c r="B1052" s="12"/>
      <c r="C1052" s="12"/>
      <c r="D1052" s="12"/>
      <c r="E1052" s="12"/>
      <c r="F1052" s="12"/>
      <c r="G1052" s="12"/>
      <c r="H1052" s="12"/>
      <c r="I1052" s="12"/>
      <c r="J1052" s="12"/>
      <c r="K1052" s="12"/>
      <c r="L1052" s="12"/>
      <c r="M1052" s="12"/>
      <c r="N1052" s="12"/>
      <c r="O1052" s="12"/>
      <c r="P1052" s="12"/>
      <c r="Q1052" s="12"/>
      <c r="R1052" s="12"/>
      <c r="S1052" s="12"/>
      <c r="T1052" s="12"/>
      <c r="U1052" s="12"/>
      <c r="V1052" s="12"/>
      <c r="W1052" s="12"/>
      <c r="X1052" s="12"/>
      <c r="Y1052" s="12"/>
      <c r="Z1052" s="12"/>
      <c r="AA1052" s="12"/>
      <c r="AB1052" s="12"/>
      <c r="AC1052" s="12"/>
      <c r="AD1052" s="12"/>
      <c r="AE1052" s="12"/>
      <c r="AF1052" s="12"/>
      <c r="AG1052" s="12"/>
      <c r="AH1052" s="12"/>
      <c r="AI1052" s="12"/>
      <c r="AJ1052" s="12"/>
      <c r="AK1052" s="12"/>
      <c r="AL1052" s="12"/>
      <c r="AM1052" s="12"/>
      <c r="AN1052" s="12"/>
      <c r="AO1052" s="12"/>
      <c r="AP1052" s="12"/>
      <c r="AQ1052" s="12"/>
      <c r="AR1052" s="12"/>
      <c r="AS1052" s="12"/>
      <c r="AT1052" s="12"/>
      <c r="AU1052" s="12"/>
      <c r="AV1052" s="12"/>
      <c r="AW1052" s="12"/>
      <c r="AX1052" s="12"/>
      <c r="AY1052" s="12"/>
      <c r="AZ1052" s="12"/>
      <c r="BA1052" s="12"/>
      <c r="BB1052" s="12"/>
      <c r="BC1052" s="12"/>
      <c r="BD1052" s="12"/>
      <c r="BE1052" s="12"/>
      <c r="BF1052" s="12"/>
      <c r="BG1052" s="12"/>
      <c r="BH1052" s="12"/>
      <c r="BI1052" s="12"/>
      <c r="BJ1052" s="12"/>
      <c r="BK1052" s="12"/>
      <c r="BL1052" s="12"/>
      <c r="BM1052" s="12"/>
      <c r="BN1052" s="12"/>
      <c r="BO1052" s="12"/>
      <c r="BP1052" s="12"/>
      <c r="BQ1052" s="12"/>
      <c r="BR1052" s="12"/>
      <c r="BS1052" s="12"/>
      <c r="BT1052" s="12"/>
      <c r="BU1052" s="12"/>
      <c r="BV1052" s="12"/>
      <c r="BW1052" s="12"/>
      <c r="BX1052" s="12"/>
      <c r="BY1052" s="12"/>
      <c r="BZ1052" s="12"/>
      <c r="CA1052" s="12"/>
      <c r="CB1052" s="12"/>
      <c r="CC1052" s="12"/>
      <c r="CD1052" s="12"/>
      <c r="CE1052" s="12"/>
    </row>
    <row r="1053" spans="1:83" ht="14.25" customHeight="1">
      <c r="A1053" s="12"/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2"/>
      <c r="N1053" s="12"/>
      <c r="O1053" s="12"/>
      <c r="P1053" s="12"/>
      <c r="Q1053" s="12"/>
      <c r="R1053" s="12"/>
      <c r="S1053" s="12"/>
      <c r="T1053" s="12"/>
      <c r="U1053" s="12"/>
      <c r="V1053" s="12"/>
      <c r="W1053" s="12"/>
      <c r="X1053" s="12"/>
      <c r="Y1053" s="12"/>
      <c r="Z1053" s="12"/>
      <c r="AA1053" s="12"/>
      <c r="AB1053" s="12"/>
      <c r="AC1053" s="12"/>
      <c r="AD1053" s="12"/>
      <c r="AE1053" s="12"/>
      <c r="AF1053" s="12"/>
      <c r="AG1053" s="12"/>
      <c r="AH1053" s="12"/>
      <c r="AI1053" s="12"/>
      <c r="AJ1053" s="12"/>
      <c r="AK1053" s="12"/>
      <c r="AL1053" s="12"/>
      <c r="AM1053" s="12"/>
      <c r="AN1053" s="12"/>
      <c r="AO1053" s="12"/>
      <c r="AP1053" s="12"/>
      <c r="AQ1053" s="12"/>
      <c r="AR1053" s="12"/>
      <c r="AS1053" s="12"/>
      <c r="AT1053" s="12"/>
      <c r="AU1053" s="12"/>
      <c r="AV1053" s="12"/>
      <c r="AW1053" s="12"/>
      <c r="AX1053" s="12"/>
      <c r="AY1053" s="12"/>
      <c r="AZ1053" s="12"/>
      <c r="BA1053" s="12"/>
      <c r="BB1053" s="12"/>
      <c r="BC1053" s="12"/>
      <c r="BD1053" s="12"/>
      <c r="BE1053" s="12"/>
      <c r="BF1053" s="12"/>
      <c r="BG1053" s="12"/>
      <c r="BH1053" s="12"/>
      <c r="BI1053" s="12"/>
      <c r="BJ1053" s="12"/>
      <c r="BK1053" s="12"/>
      <c r="BL1053" s="12"/>
      <c r="BM1053" s="12"/>
      <c r="BN1053" s="12"/>
      <c r="BO1053" s="12"/>
      <c r="BP1053" s="12"/>
      <c r="BQ1053" s="12"/>
      <c r="BR1053" s="12"/>
      <c r="BS1053" s="12"/>
      <c r="BT1053" s="12"/>
      <c r="BU1053" s="12"/>
      <c r="BV1053" s="12"/>
      <c r="BW1053" s="12"/>
      <c r="BX1053" s="12"/>
      <c r="BY1053" s="12"/>
      <c r="BZ1053" s="12"/>
      <c r="CA1053" s="12"/>
      <c r="CB1053" s="12"/>
      <c r="CC1053" s="12"/>
      <c r="CD1053" s="12"/>
      <c r="CE1053" s="12"/>
    </row>
    <row r="1054" spans="1:83" ht="14.25" customHeight="1">
      <c r="A1054" s="12"/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2"/>
      <c r="N1054" s="12"/>
      <c r="O1054" s="12"/>
      <c r="P1054" s="12"/>
      <c r="Q1054" s="12"/>
      <c r="R1054" s="12"/>
      <c r="S1054" s="12"/>
      <c r="T1054" s="12"/>
      <c r="U1054" s="12"/>
      <c r="V1054" s="12"/>
      <c r="W1054" s="12"/>
      <c r="X1054" s="12"/>
      <c r="Y1054" s="12"/>
      <c r="Z1054" s="12"/>
      <c r="AA1054" s="12"/>
      <c r="AB1054" s="12"/>
      <c r="AC1054" s="12"/>
      <c r="AD1054" s="12"/>
      <c r="AE1054" s="12"/>
      <c r="AF1054" s="12"/>
      <c r="AG1054" s="12"/>
      <c r="AH1054" s="12"/>
      <c r="AI1054" s="12"/>
      <c r="AJ1054" s="12"/>
      <c r="AK1054" s="12"/>
      <c r="AL1054" s="12"/>
      <c r="AM1054" s="12"/>
      <c r="AN1054" s="12"/>
      <c r="AO1054" s="12"/>
      <c r="AP1054" s="12"/>
      <c r="AQ1054" s="12"/>
      <c r="AR1054" s="12"/>
      <c r="AS1054" s="12"/>
      <c r="AT1054" s="12"/>
      <c r="AU1054" s="12"/>
      <c r="AV1054" s="12"/>
      <c r="AW1054" s="12"/>
      <c r="AX1054" s="12"/>
      <c r="AY1054" s="12"/>
      <c r="AZ1054" s="12"/>
      <c r="BA1054" s="12"/>
      <c r="BB1054" s="12"/>
      <c r="BC1054" s="12"/>
      <c r="BD1054" s="12"/>
      <c r="BE1054" s="12"/>
      <c r="BF1054" s="12"/>
      <c r="BG1054" s="12"/>
      <c r="BH1054" s="12"/>
      <c r="BI1054" s="12"/>
      <c r="BJ1054" s="12"/>
      <c r="BK1054" s="12"/>
      <c r="BL1054" s="12"/>
      <c r="BM1054" s="12"/>
      <c r="BN1054" s="12"/>
      <c r="BO1054" s="12"/>
      <c r="BP1054" s="12"/>
      <c r="BQ1054" s="12"/>
      <c r="BR1054" s="12"/>
      <c r="BS1054" s="12"/>
      <c r="BT1054" s="12"/>
      <c r="BU1054" s="12"/>
      <c r="BV1054" s="12"/>
      <c r="BW1054" s="12"/>
      <c r="BX1054" s="12"/>
      <c r="BY1054" s="12"/>
      <c r="BZ1054" s="12"/>
      <c r="CA1054" s="12"/>
      <c r="CB1054" s="12"/>
      <c r="CC1054" s="12"/>
      <c r="CD1054" s="12"/>
      <c r="CE1054" s="12"/>
    </row>
    <row r="1055" spans="1:83" ht="14.25" customHeight="1">
      <c r="A1055" s="12"/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2"/>
      <c r="N1055" s="12"/>
      <c r="O1055" s="12"/>
      <c r="P1055" s="12"/>
      <c r="Q1055" s="12"/>
      <c r="R1055" s="12"/>
      <c r="S1055" s="12"/>
      <c r="T1055" s="12"/>
      <c r="U1055" s="12"/>
      <c r="V1055" s="12"/>
      <c r="W1055" s="12"/>
      <c r="X1055" s="12"/>
      <c r="Y1055" s="12"/>
      <c r="Z1055" s="12"/>
      <c r="AA1055" s="12"/>
      <c r="AB1055" s="12"/>
      <c r="AC1055" s="12"/>
      <c r="AD1055" s="12"/>
      <c r="AE1055" s="12"/>
      <c r="AF1055" s="12"/>
      <c r="AG1055" s="12"/>
      <c r="AH1055" s="12"/>
      <c r="AI1055" s="12"/>
      <c r="AJ1055" s="12"/>
      <c r="AK1055" s="12"/>
      <c r="AL1055" s="12"/>
      <c r="AM1055" s="12"/>
      <c r="AN1055" s="12"/>
      <c r="AO1055" s="12"/>
      <c r="AP1055" s="12"/>
      <c r="AQ1055" s="12"/>
      <c r="AR1055" s="12"/>
      <c r="AS1055" s="12"/>
      <c r="AT1055" s="12"/>
      <c r="AU1055" s="12"/>
      <c r="AV1055" s="12"/>
      <c r="AW1055" s="12"/>
      <c r="AX1055" s="12"/>
      <c r="AY1055" s="12"/>
      <c r="AZ1055" s="12"/>
      <c r="BA1055" s="12"/>
      <c r="BB1055" s="12"/>
      <c r="BC1055" s="12"/>
      <c r="BD1055" s="12"/>
      <c r="BE1055" s="12"/>
      <c r="BF1055" s="12"/>
      <c r="BG1055" s="12"/>
      <c r="BH1055" s="12"/>
      <c r="BI1055" s="12"/>
      <c r="BJ1055" s="12"/>
      <c r="BK1055" s="12"/>
      <c r="BL1055" s="12"/>
      <c r="BM1055" s="12"/>
      <c r="BN1055" s="12"/>
      <c r="BO1055" s="12"/>
      <c r="BP1055" s="12"/>
      <c r="BQ1055" s="12"/>
      <c r="BR1055" s="12"/>
      <c r="BS1055" s="12"/>
      <c r="BT1055" s="12"/>
      <c r="BU1055" s="12"/>
      <c r="BV1055" s="12"/>
      <c r="BW1055" s="12"/>
      <c r="BX1055" s="12"/>
      <c r="BY1055" s="12"/>
      <c r="BZ1055" s="12"/>
      <c r="CA1055" s="12"/>
      <c r="CB1055" s="12"/>
      <c r="CC1055" s="12"/>
      <c r="CD1055" s="12"/>
      <c r="CE1055" s="12"/>
    </row>
    <row r="1056" spans="1:83" ht="14.25" customHeight="1">
      <c r="A1056" s="12"/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2"/>
      <c r="N1056" s="12"/>
      <c r="O1056" s="12"/>
      <c r="P1056" s="12"/>
      <c r="Q1056" s="12"/>
      <c r="R1056" s="12"/>
      <c r="S1056" s="12"/>
      <c r="T1056" s="12"/>
      <c r="U1056" s="12"/>
      <c r="V1056" s="12"/>
      <c r="W1056" s="12"/>
      <c r="X1056" s="12"/>
      <c r="Y1056" s="12"/>
      <c r="Z1056" s="12"/>
      <c r="AA1056" s="12"/>
      <c r="AB1056" s="12"/>
      <c r="AC1056" s="12"/>
      <c r="AD1056" s="12"/>
      <c r="AE1056" s="12"/>
      <c r="AF1056" s="12"/>
      <c r="AG1056" s="12"/>
      <c r="AH1056" s="12"/>
      <c r="AI1056" s="12"/>
      <c r="AJ1056" s="12"/>
      <c r="AK1056" s="12"/>
      <c r="AL1056" s="12"/>
      <c r="AM1056" s="12"/>
      <c r="AN1056" s="12"/>
      <c r="AO1056" s="12"/>
      <c r="AP1056" s="12"/>
      <c r="AQ1056" s="12"/>
      <c r="AR1056" s="12"/>
      <c r="AS1056" s="12"/>
      <c r="AT1056" s="12"/>
      <c r="AU1056" s="12"/>
      <c r="AV1056" s="12"/>
      <c r="AW1056" s="12"/>
      <c r="AX1056" s="12"/>
      <c r="AY1056" s="12"/>
      <c r="AZ1056" s="12"/>
      <c r="BA1056" s="12"/>
      <c r="BB1056" s="12"/>
      <c r="BC1056" s="12"/>
      <c r="BD1056" s="12"/>
      <c r="BE1056" s="12"/>
      <c r="BF1056" s="12"/>
      <c r="BG1056" s="12"/>
      <c r="BH1056" s="12"/>
      <c r="BI1056" s="12"/>
      <c r="BJ1056" s="12"/>
      <c r="BK1056" s="12"/>
      <c r="BL1056" s="12"/>
      <c r="BM1056" s="12"/>
      <c r="BN1056" s="12"/>
      <c r="BO1056" s="12"/>
      <c r="BP1056" s="12"/>
      <c r="BQ1056" s="12"/>
      <c r="BR1056" s="12"/>
      <c r="BS1056" s="12"/>
      <c r="BT1056" s="12"/>
      <c r="BU1056" s="12"/>
      <c r="BV1056" s="12"/>
      <c r="BW1056" s="12"/>
      <c r="BX1056" s="12"/>
      <c r="BY1056" s="12"/>
      <c r="BZ1056" s="12"/>
      <c r="CA1056" s="12"/>
      <c r="CB1056" s="12"/>
      <c r="CC1056" s="12"/>
      <c r="CD1056" s="12"/>
      <c r="CE1056" s="12"/>
    </row>
    <row r="1057" spans="1:83" ht="14.25" customHeight="1">
      <c r="A1057" s="12"/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2"/>
      <c r="N1057" s="12"/>
      <c r="O1057" s="12"/>
      <c r="P1057" s="12"/>
      <c r="Q1057" s="12"/>
      <c r="R1057" s="12"/>
      <c r="S1057" s="12"/>
      <c r="T1057" s="12"/>
      <c r="U1057" s="12"/>
      <c r="V1057" s="12"/>
      <c r="W1057" s="12"/>
      <c r="X1057" s="12"/>
      <c r="Y1057" s="12"/>
      <c r="Z1057" s="12"/>
      <c r="AA1057" s="12"/>
      <c r="AB1057" s="12"/>
      <c r="AC1057" s="12"/>
      <c r="AD1057" s="12"/>
      <c r="AE1057" s="12"/>
      <c r="AF1057" s="12"/>
      <c r="AG1057" s="12"/>
      <c r="AH1057" s="12"/>
      <c r="AI1057" s="12"/>
      <c r="AJ1057" s="12"/>
      <c r="AK1057" s="12"/>
      <c r="AL1057" s="12"/>
      <c r="AM1057" s="12"/>
      <c r="AN1057" s="12"/>
      <c r="AO1057" s="12"/>
      <c r="AP1057" s="12"/>
      <c r="AQ1057" s="12"/>
      <c r="AR1057" s="12"/>
      <c r="AS1057" s="12"/>
      <c r="AT1057" s="12"/>
      <c r="AU1057" s="12"/>
      <c r="AV1057" s="12"/>
      <c r="AW1057" s="12"/>
      <c r="AX1057" s="12"/>
      <c r="AY1057" s="12"/>
      <c r="AZ1057" s="12"/>
      <c r="BA1057" s="12"/>
      <c r="BB1057" s="12"/>
      <c r="BC1057" s="12"/>
      <c r="BD1057" s="12"/>
      <c r="BE1057" s="12"/>
      <c r="BF1057" s="12"/>
      <c r="BG1057" s="12"/>
      <c r="BH1057" s="12"/>
      <c r="BI1057" s="12"/>
      <c r="BJ1057" s="12"/>
      <c r="BK1057" s="12"/>
      <c r="BL1057" s="12"/>
      <c r="BM1057" s="12"/>
      <c r="BN1057" s="12"/>
      <c r="BO1057" s="12"/>
      <c r="BP1057" s="12"/>
      <c r="BQ1057" s="12"/>
      <c r="BR1057" s="12"/>
      <c r="BS1057" s="12"/>
      <c r="BT1057" s="12"/>
      <c r="BU1057" s="12"/>
      <c r="BV1057" s="12"/>
      <c r="BW1057" s="12"/>
      <c r="BX1057" s="12"/>
      <c r="BY1057" s="12"/>
      <c r="BZ1057" s="12"/>
      <c r="CA1057" s="12"/>
      <c r="CB1057" s="12"/>
      <c r="CC1057" s="12"/>
      <c r="CD1057" s="12"/>
      <c r="CE1057" s="12"/>
    </row>
    <row r="1058" spans="1:83" ht="14.25" customHeight="1">
      <c r="A1058" s="12"/>
      <c r="B1058" s="12"/>
      <c r="C1058" s="12"/>
      <c r="D1058" s="12"/>
      <c r="E1058" s="12"/>
      <c r="F1058" s="12"/>
      <c r="G1058" s="12"/>
      <c r="H1058" s="12"/>
      <c r="I1058" s="12"/>
      <c r="J1058" s="12"/>
      <c r="K1058" s="12"/>
      <c r="L1058" s="12"/>
      <c r="M1058" s="12"/>
      <c r="N1058" s="12"/>
      <c r="O1058" s="12"/>
      <c r="P1058" s="12"/>
      <c r="Q1058" s="12"/>
      <c r="R1058" s="12"/>
      <c r="S1058" s="12"/>
      <c r="T1058" s="12"/>
      <c r="U1058" s="12"/>
      <c r="V1058" s="12"/>
      <c r="W1058" s="12"/>
      <c r="X1058" s="12"/>
      <c r="Y1058" s="12"/>
      <c r="Z1058" s="12"/>
      <c r="AA1058" s="12"/>
      <c r="AB1058" s="12"/>
      <c r="AC1058" s="12"/>
      <c r="AD1058" s="12"/>
      <c r="AE1058" s="12"/>
      <c r="AF1058" s="12"/>
      <c r="AG1058" s="12"/>
      <c r="AH1058" s="12"/>
      <c r="AI1058" s="12"/>
      <c r="AJ1058" s="12"/>
      <c r="AK1058" s="12"/>
      <c r="AL1058" s="12"/>
      <c r="AM1058" s="12"/>
      <c r="AN1058" s="12"/>
      <c r="AO1058" s="12"/>
      <c r="AP1058" s="12"/>
      <c r="AQ1058" s="12"/>
      <c r="AR1058" s="12"/>
      <c r="AS1058" s="12"/>
      <c r="AT1058" s="12"/>
      <c r="AU1058" s="12"/>
      <c r="AV1058" s="12"/>
      <c r="AW1058" s="12"/>
      <c r="AX1058" s="12"/>
      <c r="AY1058" s="12"/>
      <c r="AZ1058" s="12"/>
      <c r="BA1058" s="12"/>
      <c r="BB1058" s="12"/>
      <c r="BC1058" s="12"/>
      <c r="BD1058" s="12"/>
      <c r="BE1058" s="12"/>
      <c r="BF1058" s="12"/>
      <c r="BG1058" s="12"/>
      <c r="BH1058" s="12"/>
      <c r="BI1058" s="12"/>
      <c r="BJ1058" s="12"/>
      <c r="BK1058" s="12"/>
      <c r="BL1058" s="12"/>
      <c r="BM1058" s="12"/>
      <c r="BN1058" s="12"/>
      <c r="BO1058" s="12"/>
      <c r="BP1058" s="12"/>
      <c r="BQ1058" s="12"/>
      <c r="BR1058" s="12"/>
      <c r="BS1058" s="12"/>
      <c r="BT1058" s="12"/>
      <c r="BU1058" s="12"/>
      <c r="BV1058" s="12"/>
      <c r="BW1058" s="12"/>
      <c r="BX1058" s="12"/>
      <c r="BY1058" s="12"/>
      <c r="BZ1058" s="12"/>
      <c r="CA1058" s="12"/>
      <c r="CB1058" s="12"/>
      <c r="CC1058" s="12"/>
      <c r="CD1058" s="12"/>
      <c r="CE1058" s="12"/>
    </row>
    <row r="1059" spans="1:83" ht="14.25" customHeight="1">
      <c r="A1059" s="12"/>
      <c r="B1059" s="12"/>
      <c r="C1059" s="12"/>
      <c r="D1059" s="12"/>
      <c r="E1059" s="12"/>
      <c r="F1059" s="12"/>
      <c r="G1059" s="12"/>
      <c r="H1059" s="12"/>
      <c r="I1059" s="12"/>
      <c r="J1059" s="12"/>
      <c r="K1059" s="12"/>
      <c r="L1059" s="12"/>
      <c r="M1059" s="12"/>
      <c r="N1059" s="12"/>
      <c r="O1059" s="12"/>
      <c r="P1059" s="12"/>
      <c r="Q1059" s="12"/>
      <c r="R1059" s="12"/>
      <c r="S1059" s="12"/>
      <c r="T1059" s="12"/>
      <c r="U1059" s="12"/>
      <c r="V1059" s="12"/>
      <c r="W1059" s="12"/>
      <c r="X1059" s="12"/>
      <c r="Y1059" s="12"/>
      <c r="Z1059" s="12"/>
      <c r="AA1059" s="12"/>
      <c r="AB1059" s="12"/>
      <c r="AC1059" s="12"/>
      <c r="AD1059" s="12"/>
      <c r="AE1059" s="12"/>
      <c r="AF1059" s="12"/>
      <c r="AG1059" s="12"/>
      <c r="AH1059" s="12"/>
      <c r="AI1059" s="12"/>
      <c r="AJ1059" s="12"/>
      <c r="AK1059" s="12"/>
      <c r="AL1059" s="12"/>
      <c r="AM1059" s="12"/>
      <c r="AN1059" s="12"/>
      <c r="AO1059" s="12"/>
      <c r="AP1059" s="12"/>
      <c r="AQ1059" s="12"/>
      <c r="AR1059" s="12"/>
      <c r="AS1059" s="12"/>
      <c r="AT1059" s="12"/>
      <c r="AU1059" s="12"/>
      <c r="AV1059" s="12"/>
      <c r="AW1059" s="12"/>
      <c r="AX1059" s="12"/>
      <c r="AY1059" s="12"/>
      <c r="AZ1059" s="12"/>
      <c r="BA1059" s="12"/>
      <c r="BB1059" s="12"/>
      <c r="BC1059" s="12"/>
      <c r="BD1059" s="12"/>
      <c r="BE1059" s="12"/>
      <c r="BF1059" s="12"/>
      <c r="BG1059" s="12"/>
      <c r="BH1059" s="12"/>
      <c r="BI1059" s="12"/>
      <c r="BJ1059" s="12"/>
      <c r="BK1059" s="12"/>
      <c r="BL1059" s="12"/>
      <c r="BM1059" s="12"/>
      <c r="BN1059" s="12"/>
      <c r="BO1059" s="12"/>
      <c r="BP1059" s="12"/>
      <c r="BQ1059" s="12"/>
      <c r="BR1059" s="12"/>
      <c r="BS1059" s="12"/>
      <c r="BT1059" s="12"/>
      <c r="BU1059" s="12"/>
      <c r="BV1059" s="12"/>
      <c r="BW1059" s="12"/>
      <c r="BX1059" s="12"/>
      <c r="BY1059" s="12"/>
      <c r="BZ1059" s="12"/>
      <c r="CA1059" s="12"/>
      <c r="CB1059" s="12"/>
      <c r="CC1059" s="12"/>
      <c r="CD1059" s="12"/>
      <c r="CE1059" s="12"/>
    </row>
    <row r="1060" spans="1:83" ht="14.25" customHeight="1">
      <c r="A1060" s="12"/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2"/>
      <c r="N1060" s="12"/>
      <c r="O1060" s="12"/>
      <c r="P1060" s="12"/>
      <c r="Q1060" s="12"/>
      <c r="R1060" s="12"/>
      <c r="S1060" s="12"/>
      <c r="T1060" s="12"/>
      <c r="U1060" s="12"/>
      <c r="V1060" s="12"/>
      <c r="W1060" s="12"/>
      <c r="X1060" s="12"/>
      <c r="Y1060" s="12"/>
      <c r="Z1060" s="12"/>
      <c r="AA1060" s="12"/>
      <c r="AB1060" s="12"/>
      <c r="AC1060" s="12"/>
      <c r="AD1060" s="12"/>
      <c r="AE1060" s="12"/>
      <c r="AF1060" s="12"/>
      <c r="AG1060" s="12"/>
      <c r="AH1060" s="12"/>
      <c r="AI1060" s="12"/>
      <c r="AJ1060" s="12"/>
      <c r="AK1060" s="12"/>
      <c r="AL1060" s="12"/>
      <c r="AM1060" s="12"/>
      <c r="AN1060" s="12"/>
      <c r="AO1060" s="12"/>
      <c r="AP1060" s="12"/>
      <c r="AQ1060" s="12"/>
      <c r="AR1060" s="12"/>
      <c r="AS1060" s="12"/>
      <c r="AT1060" s="12"/>
      <c r="AU1060" s="12"/>
      <c r="AV1060" s="12"/>
      <c r="AW1060" s="12"/>
      <c r="AX1060" s="12"/>
      <c r="AY1060" s="12"/>
      <c r="AZ1060" s="12"/>
      <c r="BA1060" s="12"/>
      <c r="BB1060" s="12"/>
      <c r="BC1060" s="12"/>
      <c r="BD1060" s="12"/>
      <c r="BE1060" s="12"/>
      <c r="BF1060" s="12"/>
      <c r="BG1060" s="12"/>
      <c r="BH1060" s="12"/>
      <c r="BI1060" s="12"/>
      <c r="BJ1060" s="12"/>
      <c r="BK1060" s="12"/>
      <c r="BL1060" s="12"/>
      <c r="BM1060" s="12"/>
      <c r="BN1060" s="12"/>
      <c r="BO1060" s="12"/>
      <c r="BP1060" s="12"/>
      <c r="BQ1060" s="12"/>
      <c r="BR1060" s="12"/>
      <c r="BS1060" s="12"/>
      <c r="BT1060" s="12"/>
      <c r="BU1060" s="12"/>
      <c r="BV1060" s="12"/>
      <c r="BW1060" s="12"/>
      <c r="BX1060" s="12"/>
      <c r="BY1060" s="12"/>
      <c r="BZ1060" s="12"/>
      <c r="CA1060" s="12"/>
      <c r="CB1060" s="12"/>
      <c r="CC1060" s="12"/>
      <c r="CD1060" s="12"/>
      <c r="CE1060" s="12"/>
    </row>
    <row r="1061" spans="1:83" ht="14.25" customHeight="1">
      <c r="A1061" s="12"/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2"/>
      <c r="N1061" s="12"/>
      <c r="O1061" s="12"/>
      <c r="P1061" s="12"/>
      <c r="Q1061" s="12"/>
      <c r="R1061" s="12"/>
      <c r="S1061" s="12"/>
      <c r="T1061" s="12"/>
      <c r="U1061" s="12"/>
      <c r="V1061" s="12"/>
      <c r="W1061" s="12"/>
      <c r="X1061" s="12"/>
      <c r="Y1061" s="12"/>
      <c r="Z1061" s="12"/>
      <c r="AA1061" s="12"/>
      <c r="AB1061" s="12"/>
      <c r="AC1061" s="12"/>
      <c r="AD1061" s="12"/>
      <c r="AE1061" s="12"/>
      <c r="AF1061" s="12"/>
      <c r="AG1061" s="12"/>
      <c r="AH1061" s="12"/>
      <c r="AI1061" s="12"/>
      <c r="AJ1061" s="12"/>
      <c r="AK1061" s="12"/>
      <c r="AL1061" s="12"/>
      <c r="AM1061" s="12"/>
      <c r="AN1061" s="12"/>
      <c r="AO1061" s="12"/>
      <c r="AP1061" s="12"/>
      <c r="AQ1061" s="12"/>
      <c r="AR1061" s="12"/>
      <c r="AS1061" s="12"/>
      <c r="AT1061" s="12"/>
      <c r="AU1061" s="12"/>
      <c r="AV1061" s="12"/>
      <c r="AW1061" s="12"/>
      <c r="AX1061" s="12"/>
      <c r="AY1061" s="12"/>
      <c r="AZ1061" s="12"/>
      <c r="BA1061" s="12"/>
      <c r="BB1061" s="12"/>
      <c r="BC1061" s="12"/>
      <c r="BD1061" s="12"/>
      <c r="BE1061" s="12"/>
      <c r="BF1061" s="12"/>
      <c r="BG1061" s="12"/>
      <c r="BH1061" s="12"/>
      <c r="BI1061" s="12"/>
      <c r="BJ1061" s="12"/>
      <c r="BK1061" s="12"/>
      <c r="BL1061" s="12"/>
      <c r="BM1061" s="12"/>
      <c r="BN1061" s="12"/>
      <c r="BO1061" s="12"/>
      <c r="BP1061" s="12"/>
      <c r="BQ1061" s="12"/>
      <c r="BR1061" s="12"/>
      <c r="BS1061" s="12"/>
      <c r="BT1061" s="12"/>
      <c r="BU1061" s="12"/>
      <c r="BV1061" s="12"/>
      <c r="BW1061" s="12"/>
      <c r="BX1061" s="12"/>
      <c r="BY1061" s="12"/>
      <c r="BZ1061" s="12"/>
      <c r="CA1061" s="12"/>
      <c r="CB1061" s="12"/>
      <c r="CC1061" s="12"/>
      <c r="CD1061" s="12"/>
      <c r="CE1061" s="12"/>
    </row>
    <row r="1062" spans="1:83" ht="14.25" customHeight="1">
      <c r="A1062" s="12"/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2"/>
      <c r="N1062" s="12"/>
      <c r="O1062" s="12"/>
      <c r="P1062" s="12"/>
      <c r="Q1062" s="12"/>
      <c r="R1062" s="12"/>
      <c r="S1062" s="12"/>
      <c r="T1062" s="12"/>
      <c r="U1062" s="12"/>
      <c r="V1062" s="12"/>
      <c r="W1062" s="12"/>
      <c r="X1062" s="12"/>
      <c r="Y1062" s="12"/>
      <c r="Z1062" s="12"/>
      <c r="AA1062" s="12"/>
      <c r="AB1062" s="12"/>
      <c r="AC1062" s="12"/>
      <c r="AD1062" s="12"/>
      <c r="AE1062" s="12"/>
      <c r="AF1062" s="12"/>
      <c r="AG1062" s="12"/>
      <c r="AH1062" s="12"/>
      <c r="AI1062" s="12"/>
      <c r="AJ1062" s="12"/>
      <c r="AK1062" s="12"/>
      <c r="AL1062" s="12"/>
      <c r="AM1062" s="12"/>
      <c r="AN1062" s="12"/>
      <c r="AO1062" s="12"/>
      <c r="AP1062" s="12"/>
      <c r="AQ1062" s="12"/>
      <c r="AR1062" s="12"/>
      <c r="AS1062" s="12"/>
      <c r="AT1062" s="12"/>
      <c r="AU1062" s="12"/>
      <c r="AV1062" s="12"/>
      <c r="AW1062" s="12"/>
      <c r="AX1062" s="12"/>
      <c r="AY1062" s="12"/>
      <c r="AZ1062" s="12"/>
      <c r="BA1062" s="12"/>
      <c r="BB1062" s="12"/>
      <c r="BC1062" s="12"/>
      <c r="BD1062" s="12"/>
      <c r="BE1062" s="12"/>
      <c r="BF1062" s="12"/>
      <c r="BG1062" s="12"/>
      <c r="BH1062" s="12"/>
      <c r="BI1062" s="12"/>
      <c r="BJ1062" s="12"/>
      <c r="BK1062" s="12"/>
      <c r="BL1062" s="12"/>
      <c r="BM1062" s="12"/>
      <c r="BN1062" s="12"/>
      <c r="BO1062" s="12"/>
      <c r="BP1062" s="12"/>
      <c r="BQ1062" s="12"/>
      <c r="BR1062" s="12"/>
      <c r="BS1062" s="12"/>
      <c r="BT1062" s="12"/>
      <c r="BU1062" s="12"/>
      <c r="BV1062" s="12"/>
      <c r="BW1062" s="12"/>
      <c r="BX1062" s="12"/>
      <c r="BY1062" s="12"/>
      <c r="BZ1062" s="12"/>
      <c r="CA1062" s="12"/>
      <c r="CB1062" s="12"/>
      <c r="CC1062" s="12"/>
      <c r="CD1062" s="12"/>
      <c r="CE1062" s="12"/>
    </row>
    <row r="1063" spans="1:83" ht="14.25" customHeight="1">
      <c r="A1063" s="12"/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2"/>
      <c r="N1063" s="12"/>
      <c r="O1063" s="12"/>
      <c r="P1063" s="12"/>
      <c r="Q1063" s="12"/>
      <c r="R1063" s="12"/>
      <c r="S1063" s="12"/>
      <c r="T1063" s="12"/>
      <c r="U1063" s="12"/>
      <c r="V1063" s="12"/>
      <c r="W1063" s="12"/>
      <c r="X1063" s="12"/>
      <c r="Y1063" s="12"/>
      <c r="Z1063" s="12"/>
      <c r="AA1063" s="12"/>
      <c r="AB1063" s="12"/>
      <c r="AC1063" s="12"/>
      <c r="AD1063" s="12"/>
      <c r="AE1063" s="12"/>
      <c r="AF1063" s="12"/>
      <c r="AG1063" s="12"/>
      <c r="AH1063" s="12"/>
      <c r="AI1063" s="12"/>
      <c r="AJ1063" s="12"/>
      <c r="AK1063" s="12"/>
      <c r="AL1063" s="12"/>
      <c r="AM1063" s="12"/>
      <c r="AN1063" s="12"/>
      <c r="AO1063" s="12"/>
      <c r="AP1063" s="12"/>
      <c r="AQ1063" s="12"/>
      <c r="AR1063" s="12"/>
      <c r="AS1063" s="12"/>
      <c r="AT1063" s="12"/>
      <c r="AU1063" s="12"/>
      <c r="AV1063" s="12"/>
      <c r="AW1063" s="12"/>
      <c r="AX1063" s="12"/>
      <c r="AY1063" s="12"/>
      <c r="AZ1063" s="12"/>
      <c r="BA1063" s="12"/>
      <c r="BB1063" s="12"/>
      <c r="BC1063" s="12"/>
      <c r="BD1063" s="12"/>
      <c r="BE1063" s="12"/>
      <c r="BF1063" s="12"/>
      <c r="BG1063" s="12"/>
      <c r="BH1063" s="12"/>
      <c r="BI1063" s="12"/>
      <c r="BJ1063" s="12"/>
      <c r="BK1063" s="12"/>
      <c r="BL1063" s="12"/>
      <c r="BM1063" s="12"/>
      <c r="BN1063" s="12"/>
      <c r="BO1063" s="12"/>
      <c r="BP1063" s="12"/>
      <c r="BQ1063" s="12"/>
      <c r="BR1063" s="12"/>
      <c r="BS1063" s="12"/>
      <c r="BT1063" s="12"/>
      <c r="BU1063" s="12"/>
      <c r="BV1063" s="12"/>
      <c r="BW1063" s="12"/>
      <c r="BX1063" s="12"/>
      <c r="BY1063" s="12"/>
      <c r="BZ1063" s="12"/>
      <c r="CA1063" s="12"/>
      <c r="CB1063" s="12"/>
      <c r="CC1063" s="12"/>
      <c r="CD1063" s="12"/>
      <c r="CE1063" s="12"/>
    </row>
    <row r="1064" spans="1:83" ht="14.25" customHeight="1">
      <c r="A1064" s="12"/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2"/>
      <c r="N1064" s="12"/>
      <c r="O1064" s="12"/>
      <c r="P1064" s="12"/>
      <c r="Q1064" s="12"/>
      <c r="R1064" s="12"/>
      <c r="S1064" s="12"/>
      <c r="T1064" s="12"/>
      <c r="U1064" s="12"/>
      <c r="V1064" s="12"/>
      <c r="W1064" s="12"/>
      <c r="X1064" s="12"/>
      <c r="Y1064" s="12"/>
      <c r="Z1064" s="12"/>
      <c r="AA1064" s="12"/>
      <c r="AB1064" s="12"/>
      <c r="AC1064" s="12"/>
      <c r="AD1064" s="12"/>
      <c r="AE1064" s="12"/>
      <c r="AF1064" s="12"/>
      <c r="AG1064" s="12"/>
      <c r="AH1064" s="12"/>
      <c r="AI1064" s="12"/>
      <c r="AJ1064" s="12"/>
      <c r="AK1064" s="12"/>
      <c r="AL1064" s="12"/>
      <c r="AM1064" s="12"/>
      <c r="AN1064" s="12"/>
      <c r="AO1064" s="12"/>
      <c r="AP1064" s="12"/>
      <c r="AQ1064" s="12"/>
      <c r="AR1064" s="12"/>
      <c r="AS1064" s="12"/>
      <c r="AT1064" s="12"/>
      <c r="AU1064" s="12"/>
      <c r="AV1064" s="12"/>
      <c r="AW1064" s="12"/>
      <c r="AX1064" s="12"/>
      <c r="AY1064" s="12"/>
      <c r="AZ1064" s="12"/>
      <c r="BA1064" s="12"/>
      <c r="BB1064" s="12"/>
      <c r="BC1064" s="12"/>
      <c r="BD1064" s="12"/>
      <c r="BE1064" s="12"/>
      <c r="BF1064" s="12"/>
      <c r="BG1064" s="12"/>
      <c r="BH1064" s="12"/>
      <c r="BI1064" s="12"/>
      <c r="BJ1064" s="12"/>
      <c r="BK1064" s="12"/>
      <c r="BL1064" s="12"/>
      <c r="BM1064" s="12"/>
      <c r="BN1064" s="12"/>
      <c r="BO1064" s="12"/>
      <c r="BP1064" s="12"/>
      <c r="BQ1064" s="12"/>
      <c r="BR1064" s="12"/>
      <c r="BS1064" s="12"/>
      <c r="BT1064" s="12"/>
      <c r="BU1064" s="12"/>
      <c r="BV1064" s="12"/>
      <c r="BW1064" s="12"/>
      <c r="BX1064" s="12"/>
      <c r="BY1064" s="12"/>
      <c r="BZ1064" s="12"/>
      <c r="CA1064" s="12"/>
      <c r="CB1064" s="12"/>
      <c r="CC1064" s="12"/>
      <c r="CD1064" s="12"/>
      <c r="CE1064" s="12"/>
    </row>
    <row r="1065" spans="1:83" ht="14.25" customHeight="1">
      <c r="A1065" s="12"/>
      <c r="B1065" s="12"/>
      <c r="C1065" s="12"/>
      <c r="D1065" s="12"/>
      <c r="E1065" s="12"/>
      <c r="F1065" s="12"/>
      <c r="G1065" s="12"/>
      <c r="H1065" s="12"/>
      <c r="I1065" s="12"/>
      <c r="J1065" s="12"/>
      <c r="K1065" s="12"/>
      <c r="L1065" s="12"/>
      <c r="M1065" s="12"/>
      <c r="N1065" s="12"/>
      <c r="O1065" s="12"/>
      <c r="P1065" s="12"/>
      <c r="Q1065" s="12"/>
      <c r="R1065" s="12"/>
      <c r="S1065" s="12"/>
      <c r="T1065" s="12"/>
      <c r="U1065" s="12"/>
      <c r="V1065" s="12"/>
      <c r="W1065" s="12"/>
      <c r="X1065" s="12"/>
      <c r="Y1065" s="12"/>
      <c r="Z1065" s="12"/>
      <c r="AA1065" s="12"/>
      <c r="AB1065" s="12"/>
      <c r="AC1065" s="12"/>
      <c r="AD1065" s="12"/>
      <c r="AE1065" s="12"/>
      <c r="AF1065" s="12"/>
      <c r="AG1065" s="12"/>
      <c r="AH1065" s="12"/>
      <c r="AI1065" s="12"/>
      <c r="AJ1065" s="12"/>
      <c r="AK1065" s="12"/>
      <c r="AL1065" s="12"/>
      <c r="AM1065" s="12"/>
      <c r="AN1065" s="12"/>
      <c r="AO1065" s="12"/>
      <c r="AP1065" s="12"/>
      <c r="AQ1065" s="12"/>
      <c r="AR1065" s="12"/>
      <c r="AS1065" s="12"/>
      <c r="AT1065" s="12"/>
      <c r="AU1065" s="12"/>
      <c r="AV1065" s="12"/>
      <c r="AW1065" s="12"/>
      <c r="AX1065" s="12"/>
      <c r="AY1065" s="12"/>
      <c r="AZ1065" s="12"/>
      <c r="BA1065" s="12"/>
      <c r="BB1065" s="12"/>
      <c r="BC1065" s="12"/>
      <c r="BD1065" s="12"/>
      <c r="BE1065" s="12"/>
      <c r="BF1065" s="12"/>
      <c r="BG1065" s="12"/>
      <c r="BH1065" s="12"/>
      <c r="BI1065" s="12"/>
      <c r="BJ1065" s="12"/>
      <c r="BK1065" s="12"/>
      <c r="BL1065" s="12"/>
      <c r="BM1065" s="12"/>
      <c r="BN1065" s="12"/>
      <c r="BO1065" s="12"/>
      <c r="BP1065" s="12"/>
      <c r="BQ1065" s="12"/>
      <c r="BR1065" s="12"/>
      <c r="BS1065" s="12"/>
      <c r="BT1065" s="12"/>
      <c r="BU1065" s="12"/>
      <c r="BV1065" s="12"/>
      <c r="BW1065" s="12"/>
      <c r="BX1065" s="12"/>
      <c r="BY1065" s="12"/>
      <c r="BZ1065" s="12"/>
      <c r="CA1065" s="12"/>
      <c r="CB1065" s="12"/>
      <c r="CC1065" s="12"/>
      <c r="CD1065" s="12"/>
      <c r="CE1065" s="12"/>
    </row>
    <row r="1066" spans="1:83" ht="14.25" customHeight="1">
      <c r="A1066" s="12"/>
      <c r="B1066" s="12"/>
      <c r="C1066" s="12"/>
      <c r="D1066" s="12"/>
      <c r="E1066" s="12"/>
      <c r="F1066" s="12"/>
      <c r="G1066" s="12"/>
      <c r="H1066" s="12"/>
      <c r="I1066" s="12"/>
      <c r="J1066" s="12"/>
      <c r="K1066" s="12"/>
      <c r="L1066" s="12"/>
      <c r="M1066" s="12"/>
      <c r="N1066" s="12"/>
      <c r="O1066" s="12"/>
      <c r="P1066" s="12"/>
      <c r="Q1066" s="12"/>
      <c r="R1066" s="12"/>
      <c r="S1066" s="12"/>
      <c r="T1066" s="12"/>
      <c r="U1066" s="12"/>
      <c r="V1066" s="12"/>
      <c r="W1066" s="12"/>
      <c r="X1066" s="12"/>
      <c r="Y1066" s="12"/>
      <c r="Z1066" s="12"/>
      <c r="AA1066" s="12"/>
      <c r="AB1066" s="12"/>
      <c r="AC1066" s="12"/>
      <c r="AD1066" s="12"/>
      <c r="AE1066" s="12"/>
      <c r="AF1066" s="12"/>
      <c r="AG1066" s="12"/>
      <c r="AH1066" s="12"/>
      <c r="AI1066" s="12"/>
      <c r="AJ1066" s="12"/>
      <c r="AK1066" s="12"/>
      <c r="AL1066" s="12"/>
      <c r="AM1066" s="12"/>
      <c r="AN1066" s="12"/>
      <c r="AO1066" s="12"/>
      <c r="AP1066" s="12"/>
      <c r="AQ1066" s="12"/>
      <c r="AR1066" s="12"/>
      <c r="AS1066" s="12"/>
      <c r="AT1066" s="12"/>
      <c r="AU1066" s="12"/>
      <c r="AV1066" s="12"/>
      <c r="AW1066" s="12"/>
      <c r="AX1066" s="12"/>
      <c r="AY1066" s="12"/>
      <c r="AZ1066" s="12"/>
      <c r="BA1066" s="12"/>
      <c r="BB1066" s="12"/>
      <c r="BC1066" s="12"/>
      <c r="BD1066" s="12"/>
      <c r="BE1066" s="12"/>
      <c r="BF1066" s="12"/>
      <c r="BG1066" s="12"/>
      <c r="BH1066" s="12"/>
      <c r="BI1066" s="12"/>
      <c r="BJ1066" s="12"/>
      <c r="BK1066" s="12"/>
      <c r="BL1066" s="12"/>
      <c r="BM1066" s="12"/>
      <c r="BN1066" s="12"/>
      <c r="BO1066" s="12"/>
      <c r="BP1066" s="12"/>
      <c r="BQ1066" s="12"/>
      <c r="BR1066" s="12"/>
      <c r="BS1066" s="12"/>
      <c r="BT1066" s="12"/>
      <c r="BU1066" s="12"/>
      <c r="BV1066" s="12"/>
      <c r="BW1066" s="12"/>
      <c r="BX1066" s="12"/>
      <c r="BY1066" s="12"/>
      <c r="BZ1066" s="12"/>
      <c r="CA1066" s="12"/>
      <c r="CB1066" s="12"/>
      <c r="CC1066" s="12"/>
      <c r="CD1066" s="12"/>
      <c r="CE1066" s="12"/>
    </row>
    <row r="1067" spans="1:83" ht="14.25" customHeight="1">
      <c r="A1067" s="12"/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2"/>
      <c r="N1067" s="12"/>
      <c r="O1067" s="12"/>
      <c r="P1067" s="12"/>
      <c r="Q1067" s="12"/>
      <c r="R1067" s="12"/>
      <c r="S1067" s="12"/>
      <c r="T1067" s="12"/>
      <c r="U1067" s="12"/>
      <c r="V1067" s="12"/>
      <c r="W1067" s="12"/>
      <c r="X1067" s="12"/>
      <c r="Y1067" s="12"/>
      <c r="Z1067" s="12"/>
      <c r="AA1067" s="12"/>
      <c r="AB1067" s="12"/>
      <c r="AC1067" s="12"/>
      <c r="AD1067" s="12"/>
      <c r="AE1067" s="12"/>
      <c r="AF1067" s="12"/>
      <c r="AG1067" s="12"/>
      <c r="AH1067" s="12"/>
      <c r="AI1067" s="12"/>
      <c r="AJ1067" s="12"/>
      <c r="AK1067" s="12"/>
      <c r="AL1067" s="12"/>
      <c r="AM1067" s="12"/>
      <c r="AN1067" s="12"/>
      <c r="AO1067" s="12"/>
      <c r="AP1067" s="12"/>
      <c r="AQ1067" s="12"/>
      <c r="AR1067" s="12"/>
      <c r="AS1067" s="12"/>
      <c r="AT1067" s="12"/>
      <c r="AU1067" s="12"/>
      <c r="AV1067" s="12"/>
      <c r="AW1067" s="12"/>
      <c r="AX1067" s="12"/>
      <c r="AY1067" s="12"/>
      <c r="AZ1067" s="12"/>
      <c r="BA1067" s="12"/>
      <c r="BB1067" s="12"/>
      <c r="BC1067" s="12"/>
      <c r="BD1067" s="12"/>
      <c r="BE1067" s="12"/>
      <c r="BF1067" s="12"/>
      <c r="BG1067" s="12"/>
      <c r="BH1067" s="12"/>
      <c r="BI1067" s="12"/>
      <c r="BJ1067" s="12"/>
      <c r="BK1067" s="12"/>
      <c r="BL1067" s="12"/>
      <c r="BM1067" s="12"/>
      <c r="BN1067" s="12"/>
      <c r="BO1067" s="12"/>
      <c r="BP1067" s="12"/>
      <c r="BQ1067" s="12"/>
      <c r="BR1067" s="12"/>
      <c r="BS1067" s="12"/>
      <c r="BT1067" s="12"/>
      <c r="BU1067" s="12"/>
      <c r="BV1067" s="12"/>
      <c r="BW1067" s="12"/>
      <c r="BX1067" s="12"/>
      <c r="BY1067" s="12"/>
      <c r="BZ1067" s="12"/>
      <c r="CA1067" s="12"/>
      <c r="CB1067" s="12"/>
      <c r="CC1067" s="12"/>
      <c r="CD1067" s="12"/>
      <c r="CE1067" s="12"/>
    </row>
    <row r="1068" spans="1:83" ht="14.25" customHeight="1">
      <c r="A1068" s="12"/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2"/>
      <c r="N1068" s="12"/>
      <c r="O1068" s="12"/>
      <c r="P1068" s="12"/>
      <c r="Q1068" s="12"/>
      <c r="R1068" s="12"/>
      <c r="S1068" s="12"/>
      <c r="T1068" s="12"/>
      <c r="U1068" s="12"/>
      <c r="V1068" s="12"/>
      <c r="W1068" s="12"/>
      <c r="X1068" s="12"/>
      <c r="Y1068" s="12"/>
      <c r="Z1068" s="12"/>
      <c r="AA1068" s="12"/>
      <c r="AB1068" s="12"/>
      <c r="AC1068" s="12"/>
      <c r="AD1068" s="12"/>
      <c r="AE1068" s="12"/>
      <c r="AF1068" s="12"/>
      <c r="AG1068" s="12"/>
      <c r="AH1068" s="12"/>
      <c r="AI1068" s="12"/>
      <c r="AJ1068" s="12"/>
      <c r="AK1068" s="12"/>
      <c r="AL1068" s="12"/>
      <c r="AM1068" s="12"/>
      <c r="AN1068" s="12"/>
      <c r="AO1068" s="12"/>
      <c r="AP1068" s="12"/>
      <c r="AQ1068" s="12"/>
      <c r="AR1068" s="12"/>
      <c r="AS1068" s="12"/>
      <c r="AT1068" s="12"/>
      <c r="AU1068" s="12"/>
      <c r="AV1068" s="12"/>
      <c r="AW1068" s="12"/>
      <c r="AX1068" s="12"/>
      <c r="AY1068" s="12"/>
      <c r="AZ1068" s="12"/>
      <c r="BA1068" s="12"/>
      <c r="BB1068" s="12"/>
      <c r="BC1068" s="12"/>
      <c r="BD1068" s="12"/>
      <c r="BE1068" s="12"/>
      <c r="BF1068" s="12"/>
      <c r="BG1068" s="12"/>
      <c r="BH1068" s="12"/>
      <c r="BI1068" s="12"/>
      <c r="BJ1068" s="12"/>
      <c r="BK1068" s="12"/>
      <c r="BL1068" s="12"/>
      <c r="BM1068" s="12"/>
      <c r="BN1068" s="12"/>
      <c r="BO1068" s="12"/>
      <c r="BP1068" s="12"/>
      <c r="BQ1068" s="12"/>
      <c r="BR1068" s="12"/>
      <c r="BS1068" s="12"/>
      <c r="BT1068" s="12"/>
      <c r="BU1068" s="12"/>
      <c r="BV1068" s="12"/>
      <c r="BW1068" s="12"/>
      <c r="BX1068" s="12"/>
      <c r="BY1068" s="12"/>
      <c r="BZ1068" s="12"/>
      <c r="CA1068" s="12"/>
      <c r="CB1068" s="12"/>
      <c r="CC1068" s="12"/>
      <c r="CD1068" s="12"/>
      <c r="CE1068" s="12"/>
    </row>
    <row r="1069" spans="1:83" ht="14.25" customHeight="1">
      <c r="A1069" s="12"/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2"/>
      <c r="N1069" s="12"/>
      <c r="O1069" s="12"/>
      <c r="P1069" s="12"/>
      <c r="Q1069" s="12"/>
      <c r="R1069" s="12"/>
      <c r="S1069" s="12"/>
      <c r="T1069" s="12"/>
      <c r="U1069" s="12"/>
      <c r="V1069" s="12"/>
      <c r="W1069" s="12"/>
      <c r="X1069" s="12"/>
      <c r="Y1069" s="12"/>
      <c r="Z1069" s="12"/>
      <c r="AA1069" s="12"/>
      <c r="AB1069" s="12"/>
      <c r="AC1069" s="12"/>
      <c r="AD1069" s="12"/>
      <c r="AE1069" s="12"/>
      <c r="AF1069" s="12"/>
      <c r="AG1069" s="12"/>
      <c r="AH1069" s="12"/>
      <c r="AI1069" s="12"/>
      <c r="AJ1069" s="12"/>
      <c r="AK1069" s="12"/>
      <c r="AL1069" s="12"/>
      <c r="AM1069" s="12"/>
      <c r="AN1069" s="12"/>
      <c r="AO1069" s="12"/>
      <c r="AP1069" s="12"/>
      <c r="AQ1069" s="12"/>
      <c r="AR1069" s="12"/>
      <c r="AS1069" s="12"/>
      <c r="AT1069" s="12"/>
      <c r="AU1069" s="12"/>
      <c r="AV1069" s="12"/>
      <c r="AW1069" s="12"/>
      <c r="AX1069" s="12"/>
      <c r="AY1069" s="12"/>
      <c r="AZ1069" s="12"/>
      <c r="BA1069" s="12"/>
      <c r="BB1069" s="12"/>
      <c r="BC1069" s="12"/>
      <c r="BD1069" s="12"/>
      <c r="BE1069" s="12"/>
      <c r="BF1069" s="12"/>
      <c r="BG1069" s="12"/>
      <c r="BH1069" s="12"/>
      <c r="BI1069" s="12"/>
      <c r="BJ1069" s="12"/>
      <c r="BK1069" s="12"/>
      <c r="BL1069" s="12"/>
      <c r="BM1069" s="12"/>
      <c r="BN1069" s="12"/>
      <c r="BO1069" s="12"/>
      <c r="BP1069" s="12"/>
      <c r="BQ1069" s="12"/>
      <c r="BR1069" s="12"/>
      <c r="BS1069" s="12"/>
      <c r="BT1069" s="12"/>
      <c r="BU1069" s="12"/>
      <c r="BV1069" s="12"/>
      <c r="BW1069" s="12"/>
      <c r="BX1069" s="12"/>
      <c r="BY1069" s="12"/>
      <c r="BZ1069" s="12"/>
      <c r="CA1069" s="12"/>
      <c r="CB1069" s="12"/>
      <c r="CC1069" s="12"/>
      <c r="CD1069" s="12"/>
      <c r="CE1069" s="12"/>
    </row>
    <row r="1070" spans="1:83" ht="14.25" customHeight="1">
      <c r="A1070" s="12"/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2"/>
      <c r="N1070" s="12"/>
      <c r="O1070" s="12"/>
      <c r="P1070" s="12"/>
      <c r="Q1070" s="12"/>
      <c r="R1070" s="12"/>
      <c r="S1070" s="12"/>
      <c r="T1070" s="12"/>
      <c r="U1070" s="12"/>
      <c r="V1070" s="12"/>
      <c r="W1070" s="12"/>
      <c r="X1070" s="12"/>
      <c r="Y1070" s="12"/>
      <c r="Z1070" s="12"/>
      <c r="AA1070" s="12"/>
      <c r="AB1070" s="12"/>
      <c r="AC1070" s="12"/>
      <c r="AD1070" s="12"/>
      <c r="AE1070" s="12"/>
      <c r="AF1070" s="12"/>
      <c r="AG1070" s="12"/>
      <c r="AH1070" s="12"/>
      <c r="AI1070" s="12"/>
      <c r="AJ1070" s="12"/>
      <c r="AK1070" s="12"/>
      <c r="AL1070" s="12"/>
      <c r="AM1070" s="12"/>
      <c r="AN1070" s="12"/>
      <c r="AO1070" s="12"/>
      <c r="AP1070" s="12"/>
      <c r="AQ1070" s="12"/>
      <c r="AR1070" s="12"/>
      <c r="AS1070" s="12"/>
      <c r="AT1070" s="12"/>
      <c r="AU1070" s="12"/>
      <c r="AV1070" s="12"/>
      <c r="AW1070" s="12"/>
      <c r="AX1070" s="12"/>
      <c r="AY1070" s="12"/>
      <c r="AZ1070" s="12"/>
      <c r="BA1070" s="12"/>
      <c r="BB1070" s="12"/>
      <c r="BC1070" s="12"/>
      <c r="BD1070" s="12"/>
      <c r="BE1070" s="12"/>
      <c r="BF1070" s="12"/>
      <c r="BG1070" s="12"/>
      <c r="BH1070" s="12"/>
      <c r="BI1070" s="12"/>
      <c r="BJ1070" s="12"/>
      <c r="BK1070" s="12"/>
      <c r="BL1070" s="12"/>
      <c r="BM1070" s="12"/>
      <c r="BN1070" s="12"/>
      <c r="BO1070" s="12"/>
      <c r="BP1070" s="12"/>
      <c r="BQ1070" s="12"/>
      <c r="BR1070" s="12"/>
      <c r="BS1070" s="12"/>
      <c r="BT1070" s="12"/>
      <c r="BU1070" s="12"/>
      <c r="BV1070" s="12"/>
      <c r="BW1070" s="12"/>
      <c r="BX1070" s="12"/>
      <c r="BY1070" s="12"/>
      <c r="BZ1070" s="12"/>
      <c r="CA1070" s="12"/>
      <c r="CB1070" s="12"/>
      <c r="CC1070" s="12"/>
      <c r="CD1070" s="12"/>
      <c r="CE1070" s="12"/>
    </row>
    <row r="1071" spans="1:83" ht="14.25" customHeight="1">
      <c r="A1071" s="12"/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2"/>
      <c r="N1071" s="12"/>
      <c r="O1071" s="12"/>
      <c r="P1071" s="12"/>
      <c r="Q1071" s="12"/>
      <c r="R1071" s="12"/>
      <c r="S1071" s="12"/>
      <c r="T1071" s="12"/>
      <c r="U1071" s="12"/>
      <c r="V1071" s="12"/>
      <c r="W1071" s="12"/>
      <c r="X1071" s="12"/>
      <c r="Y1071" s="12"/>
      <c r="Z1071" s="12"/>
      <c r="AA1071" s="12"/>
      <c r="AB1071" s="12"/>
      <c r="AC1071" s="12"/>
      <c r="AD1071" s="12"/>
      <c r="AE1071" s="12"/>
      <c r="AF1071" s="12"/>
      <c r="AG1071" s="12"/>
      <c r="AH1071" s="12"/>
      <c r="AI1071" s="12"/>
      <c r="AJ1071" s="12"/>
      <c r="AK1071" s="12"/>
      <c r="AL1071" s="12"/>
      <c r="AM1071" s="12"/>
      <c r="AN1071" s="12"/>
      <c r="AO1071" s="12"/>
      <c r="AP1071" s="12"/>
      <c r="AQ1071" s="12"/>
      <c r="AR1071" s="12"/>
      <c r="AS1071" s="12"/>
      <c r="AT1071" s="12"/>
      <c r="AU1071" s="12"/>
      <c r="AV1071" s="12"/>
      <c r="AW1071" s="12"/>
      <c r="AX1071" s="12"/>
      <c r="AY1071" s="12"/>
      <c r="AZ1071" s="12"/>
      <c r="BA1071" s="12"/>
      <c r="BB1071" s="12"/>
      <c r="BC1071" s="12"/>
      <c r="BD1071" s="12"/>
      <c r="BE1071" s="12"/>
      <c r="BF1071" s="12"/>
      <c r="BG1071" s="12"/>
      <c r="BH1071" s="12"/>
      <c r="BI1071" s="12"/>
      <c r="BJ1071" s="12"/>
      <c r="BK1071" s="12"/>
      <c r="BL1071" s="12"/>
      <c r="BM1071" s="12"/>
      <c r="BN1071" s="12"/>
      <c r="BO1071" s="12"/>
      <c r="BP1071" s="12"/>
      <c r="BQ1071" s="12"/>
      <c r="BR1071" s="12"/>
      <c r="BS1071" s="12"/>
      <c r="BT1071" s="12"/>
      <c r="BU1071" s="12"/>
      <c r="BV1071" s="12"/>
      <c r="BW1071" s="12"/>
      <c r="BX1071" s="12"/>
      <c r="BY1071" s="12"/>
      <c r="BZ1071" s="12"/>
      <c r="CA1071" s="12"/>
      <c r="CB1071" s="12"/>
      <c r="CC1071" s="12"/>
      <c r="CD1071" s="12"/>
      <c r="CE1071" s="12"/>
    </row>
    <row r="1072" spans="1:83" ht="14.25" customHeight="1">
      <c r="A1072" s="12"/>
      <c r="B1072" s="12"/>
      <c r="C1072" s="12"/>
      <c r="D1072" s="12"/>
      <c r="E1072" s="12"/>
      <c r="F1072" s="12"/>
      <c r="G1072" s="12"/>
      <c r="H1072" s="12"/>
      <c r="I1072" s="12"/>
      <c r="J1072" s="12"/>
      <c r="K1072" s="12"/>
      <c r="L1072" s="12"/>
      <c r="M1072" s="12"/>
      <c r="N1072" s="12"/>
      <c r="O1072" s="12"/>
      <c r="P1072" s="12"/>
      <c r="Q1072" s="12"/>
      <c r="R1072" s="12"/>
      <c r="S1072" s="12"/>
      <c r="T1072" s="12"/>
      <c r="U1072" s="12"/>
      <c r="V1072" s="12"/>
      <c r="W1072" s="12"/>
      <c r="X1072" s="12"/>
      <c r="Y1072" s="12"/>
      <c r="Z1072" s="12"/>
      <c r="AA1072" s="12"/>
      <c r="AB1072" s="12"/>
      <c r="AC1072" s="12"/>
      <c r="AD1072" s="12"/>
      <c r="AE1072" s="12"/>
      <c r="AF1072" s="12"/>
      <c r="AG1072" s="12"/>
      <c r="AH1072" s="12"/>
      <c r="AI1072" s="12"/>
      <c r="AJ1072" s="12"/>
      <c r="AK1072" s="12"/>
      <c r="AL1072" s="12"/>
      <c r="AM1072" s="12"/>
      <c r="AN1072" s="12"/>
      <c r="AO1072" s="12"/>
      <c r="AP1072" s="12"/>
      <c r="AQ1072" s="12"/>
      <c r="AR1072" s="12"/>
      <c r="AS1072" s="12"/>
      <c r="AT1072" s="12"/>
      <c r="AU1072" s="12"/>
      <c r="AV1072" s="12"/>
      <c r="AW1072" s="12"/>
      <c r="AX1072" s="12"/>
      <c r="AY1072" s="12"/>
      <c r="AZ1072" s="12"/>
      <c r="BA1072" s="12"/>
      <c r="BB1072" s="12"/>
      <c r="BC1072" s="12"/>
      <c r="BD1072" s="12"/>
      <c r="BE1072" s="12"/>
      <c r="BF1072" s="12"/>
      <c r="BG1072" s="12"/>
      <c r="BH1072" s="12"/>
      <c r="BI1072" s="12"/>
      <c r="BJ1072" s="12"/>
      <c r="BK1072" s="12"/>
      <c r="BL1072" s="12"/>
      <c r="BM1072" s="12"/>
      <c r="BN1072" s="12"/>
      <c r="BO1072" s="12"/>
      <c r="BP1072" s="12"/>
      <c r="BQ1072" s="12"/>
      <c r="BR1072" s="12"/>
      <c r="BS1072" s="12"/>
      <c r="BT1072" s="12"/>
      <c r="BU1072" s="12"/>
      <c r="BV1072" s="12"/>
      <c r="BW1072" s="12"/>
      <c r="BX1072" s="12"/>
      <c r="BY1072" s="12"/>
      <c r="BZ1072" s="12"/>
      <c r="CA1072" s="12"/>
      <c r="CB1072" s="12"/>
      <c r="CC1072" s="12"/>
      <c r="CD1072" s="12"/>
      <c r="CE1072" s="12"/>
    </row>
    <row r="1073" spans="1:83" ht="14.25" customHeight="1">
      <c r="A1073" s="12"/>
      <c r="B1073" s="12"/>
      <c r="C1073" s="12"/>
      <c r="D1073" s="12"/>
      <c r="E1073" s="12"/>
      <c r="F1073" s="12"/>
      <c r="G1073" s="12"/>
      <c r="H1073" s="12"/>
      <c r="I1073" s="12"/>
      <c r="J1073" s="12"/>
      <c r="K1073" s="12"/>
      <c r="L1073" s="12"/>
      <c r="M1073" s="12"/>
      <c r="N1073" s="12"/>
      <c r="O1073" s="12"/>
      <c r="P1073" s="12"/>
      <c r="Q1073" s="12"/>
      <c r="R1073" s="12"/>
      <c r="S1073" s="12"/>
      <c r="T1073" s="12"/>
      <c r="U1073" s="12"/>
      <c r="V1073" s="12"/>
      <c r="W1073" s="12"/>
      <c r="X1073" s="12"/>
      <c r="Y1073" s="12"/>
      <c r="Z1073" s="12"/>
      <c r="AA1073" s="12"/>
      <c r="AB1073" s="12"/>
      <c r="AC1073" s="12"/>
      <c r="AD1073" s="12"/>
      <c r="AE1073" s="12"/>
      <c r="AF1073" s="12"/>
      <c r="AG1073" s="12"/>
      <c r="AH1073" s="12"/>
      <c r="AI1073" s="12"/>
      <c r="AJ1073" s="12"/>
      <c r="AK1073" s="12"/>
      <c r="AL1073" s="12"/>
      <c r="AM1073" s="12"/>
      <c r="AN1073" s="12"/>
      <c r="AO1073" s="12"/>
      <c r="AP1073" s="12"/>
      <c r="AQ1073" s="12"/>
      <c r="AR1073" s="12"/>
      <c r="AS1073" s="12"/>
      <c r="AT1073" s="12"/>
      <c r="AU1073" s="12"/>
      <c r="AV1073" s="12"/>
      <c r="AW1073" s="12"/>
      <c r="AX1073" s="12"/>
      <c r="AY1073" s="12"/>
      <c r="AZ1073" s="12"/>
      <c r="BA1073" s="12"/>
      <c r="BB1073" s="12"/>
      <c r="BC1073" s="12"/>
      <c r="BD1073" s="12"/>
      <c r="BE1073" s="12"/>
      <c r="BF1073" s="12"/>
      <c r="BG1073" s="12"/>
      <c r="BH1073" s="12"/>
      <c r="BI1073" s="12"/>
      <c r="BJ1073" s="12"/>
      <c r="BK1073" s="12"/>
      <c r="BL1073" s="12"/>
      <c r="BM1073" s="12"/>
      <c r="BN1073" s="12"/>
      <c r="BO1073" s="12"/>
      <c r="BP1073" s="12"/>
      <c r="BQ1073" s="12"/>
      <c r="BR1073" s="12"/>
      <c r="BS1073" s="12"/>
      <c r="BT1073" s="12"/>
      <c r="BU1073" s="12"/>
      <c r="BV1073" s="12"/>
      <c r="BW1073" s="12"/>
      <c r="BX1073" s="12"/>
      <c r="BY1073" s="12"/>
      <c r="BZ1073" s="12"/>
      <c r="CA1073" s="12"/>
      <c r="CB1073" s="12"/>
      <c r="CC1073" s="12"/>
      <c r="CD1073" s="12"/>
      <c r="CE1073" s="12"/>
    </row>
    <row r="1074" spans="1:83" ht="14.25" customHeight="1">
      <c r="A1074" s="12"/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2"/>
      <c r="N1074" s="12"/>
      <c r="O1074" s="12"/>
      <c r="P1074" s="12"/>
      <c r="Q1074" s="12"/>
      <c r="R1074" s="12"/>
      <c r="S1074" s="12"/>
      <c r="T1074" s="12"/>
      <c r="U1074" s="12"/>
      <c r="V1074" s="12"/>
      <c r="W1074" s="12"/>
      <c r="X1074" s="12"/>
      <c r="Y1074" s="12"/>
      <c r="Z1074" s="12"/>
      <c r="AA1074" s="12"/>
      <c r="AB1074" s="12"/>
      <c r="AC1074" s="12"/>
      <c r="AD1074" s="12"/>
      <c r="AE1074" s="12"/>
      <c r="AF1074" s="12"/>
      <c r="AG1074" s="12"/>
      <c r="AH1074" s="12"/>
      <c r="AI1074" s="12"/>
      <c r="AJ1074" s="12"/>
      <c r="AK1074" s="12"/>
      <c r="AL1074" s="12"/>
      <c r="AM1074" s="12"/>
      <c r="AN1074" s="12"/>
      <c r="AO1074" s="12"/>
      <c r="AP1074" s="12"/>
      <c r="AQ1074" s="12"/>
      <c r="AR1074" s="12"/>
      <c r="AS1074" s="12"/>
      <c r="AT1074" s="12"/>
      <c r="AU1074" s="12"/>
      <c r="AV1074" s="12"/>
      <c r="AW1074" s="12"/>
      <c r="AX1074" s="12"/>
      <c r="AY1074" s="12"/>
      <c r="AZ1074" s="12"/>
      <c r="BA1074" s="12"/>
      <c r="BB1074" s="12"/>
      <c r="BC1074" s="12"/>
      <c r="BD1074" s="12"/>
      <c r="BE1074" s="12"/>
      <c r="BF1074" s="12"/>
      <c r="BG1074" s="12"/>
      <c r="BH1074" s="12"/>
      <c r="BI1074" s="12"/>
      <c r="BJ1074" s="12"/>
      <c r="BK1074" s="12"/>
      <c r="BL1074" s="12"/>
      <c r="BM1074" s="12"/>
      <c r="BN1074" s="12"/>
      <c r="BO1074" s="12"/>
      <c r="BP1074" s="12"/>
      <c r="BQ1074" s="12"/>
      <c r="BR1074" s="12"/>
      <c r="BS1074" s="12"/>
      <c r="BT1074" s="12"/>
      <c r="BU1074" s="12"/>
      <c r="BV1074" s="12"/>
      <c r="BW1074" s="12"/>
      <c r="BX1074" s="12"/>
      <c r="BY1074" s="12"/>
      <c r="BZ1074" s="12"/>
      <c r="CA1074" s="12"/>
      <c r="CB1074" s="12"/>
      <c r="CC1074" s="12"/>
      <c r="CD1074" s="12"/>
      <c r="CE1074" s="12"/>
    </row>
    <row r="1075" spans="1:83" ht="14.25" customHeight="1">
      <c r="A1075" s="12"/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2"/>
      <c r="N1075" s="12"/>
      <c r="O1075" s="12"/>
      <c r="P1075" s="12"/>
      <c r="Q1075" s="12"/>
      <c r="R1075" s="12"/>
      <c r="S1075" s="12"/>
      <c r="T1075" s="12"/>
      <c r="U1075" s="12"/>
      <c r="V1075" s="12"/>
      <c r="W1075" s="12"/>
      <c r="X1075" s="12"/>
      <c r="Y1075" s="12"/>
      <c r="Z1075" s="12"/>
      <c r="AA1075" s="12"/>
      <c r="AB1075" s="12"/>
      <c r="AC1075" s="12"/>
      <c r="AD1075" s="12"/>
      <c r="AE1075" s="12"/>
      <c r="AF1075" s="12"/>
      <c r="AG1075" s="12"/>
      <c r="AH1075" s="12"/>
      <c r="AI1075" s="12"/>
      <c r="AJ1075" s="12"/>
      <c r="AK1075" s="12"/>
      <c r="AL1075" s="12"/>
      <c r="AM1075" s="12"/>
      <c r="AN1075" s="12"/>
      <c r="AO1075" s="12"/>
      <c r="AP1075" s="12"/>
      <c r="AQ1075" s="12"/>
      <c r="AR1075" s="12"/>
      <c r="AS1075" s="12"/>
      <c r="AT1075" s="12"/>
      <c r="AU1075" s="12"/>
      <c r="AV1075" s="12"/>
      <c r="AW1075" s="12"/>
      <c r="AX1075" s="12"/>
      <c r="AY1075" s="12"/>
      <c r="AZ1075" s="12"/>
      <c r="BA1075" s="12"/>
      <c r="BB1075" s="12"/>
      <c r="BC1075" s="12"/>
      <c r="BD1075" s="12"/>
      <c r="BE1075" s="12"/>
      <c r="BF1075" s="12"/>
      <c r="BG1075" s="12"/>
      <c r="BH1075" s="12"/>
      <c r="BI1075" s="12"/>
      <c r="BJ1075" s="12"/>
      <c r="BK1075" s="12"/>
      <c r="BL1075" s="12"/>
      <c r="BM1075" s="12"/>
      <c r="BN1075" s="12"/>
      <c r="BO1075" s="12"/>
      <c r="BP1075" s="12"/>
      <c r="BQ1075" s="12"/>
      <c r="BR1075" s="12"/>
      <c r="BS1075" s="12"/>
      <c r="BT1075" s="12"/>
      <c r="BU1075" s="12"/>
      <c r="BV1075" s="12"/>
      <c r="BW1075" s="12"/>
      <c r="BX1075" s="12"/>
      <c r="BY1075" s="12"/>
      <c r="BZ1075" s="12"/>
      <c r="CA1075" s="12"/>
      <c r="CB1075" s="12"/>
      <c r="CC1075" s="12"/>
      <c r="CD1075" s="12"/>
      <c r="CE1075" s="12"/>
    </row>
    <row r="1076" spans="1:83" ht="14.25" customHeight="1">
      <c r="A1076" s="12"/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2"/>
      <c r="N1076" s="12"/>
      <c r="O1076" s="12"/>
      <c r="P1076" s="12"/>
      <c r="Q1076" s="12"/>
      <c r="R1076" s="12"/>
      <c r="S1076" s="12"/>
      <c r="T1076" s="12"/>
      <c r="U1076" s="12"/>
      <c r="V1076" s="12"/>
      <c r="W1076" s="12"/>
      <c r="X1076" s="12"/>
      <c r="Y1076" s="12"/>
      <c r="Z1076" s="12"/>
      <c r="AA1076" s="12"/>
      <c r="AB1076" s="12"/>
      <c r="AC1076" s="12"/>
      <c r="AD1076" s="12"/>
      <c r="AE1076" s="12"/>
      <c r="AF1076" s="12"/>
      <c r="AG1076" s="12"/>
      <c r="AH1076" s="12"/>
      <c r="AI1076" s="12"/>
      <c r="AJ1076" s="12"/>
      <c r="AK1076" s="12"/>
      <c r="AL1076" s="12"/>
      <c r="AM1076" s="12"/>
      <c r="AN1076" s="12"/>
      <c r="AO1076" s="12"/>
      <c r="AP1076" s="12"/>
      <c r="AQ1076" s="12"/>
      <c r="AR1076" s="12"/>
      <c r="AS1076" s="12"/>
      <c r="AT1076" s="12"/>
      <c r="AU1076" s="12"/>
      <c r="AV1076" s="12"/>
      <c r="AW1076" s="12"/>
      <c r="AX1076" s="12"/>
      <c r="AY1076" s="12"/>
      <c r="AZ1076" s="12"/>
      <c r="BA1076" s="12"/>
      <c r="BB1076" s="12"/>
      <c r="BC1076" s="12"/>
      <c r="BD1076" s="12"/>
      <c r="BE1076" s="12"/>
      <c r="BF1076" s="12"/>
      <c r="BG1076" s="12"/>
      <c r="BH1076" s="12"/>
      <c r="BI1076" s="12"/>
      <c r="BJ1076" s="12"/>
      <c r="BK1076" s="12"/>
      <c r="BL1076" s="12"/>
      <c r="BM1076" s="12"/>
      <c r="BN1076" s="12"/>
      <c r="BO1076" s="12"/>
      <c r="BP1076" s="12"/>
      <c r="BQ1076" s="12"/>
      <c r="BR1076" s="12"/>
      <c r="BS1076" s="12"/>
      <c r="BT1076" s="12"/>
      <c r="BU1076" s="12"/>
      <c r="BV1076" s="12"/>
      <c r="BW1076" s="12"/>
      <c r="BX1076" s="12"/>
      <c r="BY1076" s="12"/>
      <c r="BZ1076" s="12"/>
      <c r="CA1076" s="12"/>
      <c r="CB1076" s="12"/>
      <c r="CC1076" s="12"/>
      <c r="CD1076" s="12"/>
      <c r="CE1076" s="12"/>
    </row>
    <row r="1077" spans="1:83" ht="14.25" customHeight="1">
      <c r="A1077" s="12"/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2"/>
      <c r="N1077" s="12"/>
      <c r="O1077" s="12"/>
      <c r="P1077" s="12"/>
      <c r="Q1077" s="12"/>
      <c r="R1077" s="12"/>
      <c r="S1077" s="12"/>
      <c r="T1077" s="12"/>
      <c r="U1077" s="12"/>
      <c r="V1077" s="12"/>
      <c r="W1077" s="12"/>
      <c r="X1077" s="12"/>
      <c r="Y1077" s="12"/>
      <c r="Z1077" s="12"/>
      <c r="AA1077" s="12"/>
      <c r="AB1077" s="12"/>
      <c r="AC1077" s="12"/>
      <c r="AD1077" s="12"/>
      <c r="AE1077" s="12"/>
      <c r="AF1077" s="12"/>
      <c r="AG1077" s="12"/>
      <c r="AH1077" s="12"/>
      <c r="AI1077" s="12"/>
      <c r="AJ1077" s="12"/>
      <c r="AK1077" s="12"/>
      <c r="AL1077" s="12"/>
      <c r="AM1077" s="12"/>
      <c r="AN1077" s="12"/>
      <c r="AO1077" s="12"/>
      <c r="AP1077" s="12"/>
      <c r="AQ1077" s="12"/>
      <c r="AR1077" s="12"/>
      <c r="AS1077" s="12"/>
      <c r="AT1077" s="12"/>
      <c r="AU1077" s="12"/>
      <c r="AV1077" s="12"/>
      <c r="AW1077" s="12"/>
      <c r="AX1077" s="12"/>
      <c r="AY1077" s="12"/>
      <c r="AZ1077" s="12"/>
      <c r="BA1077" s="12"/>
      <c r="BB1077" s="12"/>
      <c r="BC1077" s="12"/>
      <c r="BD1077" s="12"/>
      <c r="BE1077" s="12"/>
      <c r="BF1077" s="12"/>
      <c r="BG1077" s="12"/>
      <c r="BH1077" s="12"/>
      <c r="BI1077" s="12"/>
      <c r="BJ1077" s="12"/>
      <c r="BK1077" s="12"/>
      <c r="BL1077" s="12"/>
      <c r="BM1077" s="12"/>
      <c r="BN1077" s="12"/>
      <c r="BO1077" s="12"/>
      <c r="BP1077" s="12"/>
      <c r="BQ1077" s="12"/>
      <c r="BR1077" s="12"/>
      <c r="BS1077" s="12"/>
      <c r="BT1077" s="12"/>
      <c r="BU1077" s="12"/>
      <c r="BV1077" s="12"/>
      <c r="BW1077" s="12"/>
      <c r="BX1077" s="12"/>
      <c r="BY1077" s="12"/>
      <c r="BZ1077" s="12"/>
      <c r="CA1077" s="12"/>
      <c r="CB1077" s="12"/>
      <c r="CC1077" s="12"/>
      <c r="CD1077" s="12"/>
      <c r="CE1077" s="12"/>
    </row>
    <row r="1078" spans="1:83" ht="14.25" customHeight="1">
      <c r="A1078" s="12"/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2"/>
      <c r="N1078" s="12"/>
      <c r="O1078" s="12"/>
      <c r="P1078" s="12"/>
      <c r="Q1078" s="12"/>
      <c r="R1078" s="12"/>
      <c r="S1078" s="12"/>
      <c r="T1078" s="12"/>
      <c r="U1078" s="12"/>
      <c r="V1078" s="12"/>
      <c r="W1078" s="12"/>
      <c r="X1078" s="12"/>
      <c r="Y1078" s="12"/>
      <c r="Z1078" s="12"/>
      <c r="AA1078" s="12"/>
      <c r="AB1078" s="12"/>
      <c r="AC1078" s="12"/>
      <c r="AD1078" s="12"/>
      <c r="AE1078" s="12"/>
      <c r="AF1078" s="12"/>
      <c r="AG1078" s="12"/>
      <c r="AH1078" s="12"/>
      <c r="AI1078" s="12"/>
      <c r="AJ1078" s="12"/>
      <c r="AK1078" s="12"/>
      <c r="AL1078" s="12"/>
      <c r="AM1078" s="12"/>
      <c r="AN1078" s="12"/>
      <c r="AO1078" s="12"/>
      <c r="AP1078" s="12"/>
      <c r="AQ1078" s="12"/>
      <c r="AR1078" s="12"/>
      <c r="AS1078" s="12"/>
      <c r="AT1078" s="12"/>
      <c r="AU1078" s="12"/>
      <c r="AV1078" s="12"/>
      <c r="AW1078" s="12"/>
      <c r="AX1078" s="12"/>
      <c r="AY1078" s="12"/>
      <c r="AZ1078" s="12"/>
      <c r="BA1078" s="12"/>
      <c r="BB1078" s="12"/>
      <c r="BC1078" s="12"/>
      <c r="BD1078" s="12"/>
      <c r="BE1078" s="12"/>
      <c r="BF1078" s="12"/>
      <c r="BG1078" s="12"/>
      <c r="BH1078" s="12"/>
      <c r="BI1078" s="12"/>
      <c r="BJ1078" s="12"/>
      <c r="BK1078" s="12"/>
      <c r="BL1078" s="12"/>
      <c r="BM1078" s="12"/>
      <c r="BN1078" s="12"/>
      <c r="BO1078" s="12"/>
      <c r="BP1078" s="12"/>
      <c r="BQ1078" s="12"/>
      <c r="BR1078" s="12"/>
      <c r="BS1078" s="12"/>
      <c r="BT1078" s="12"/>
      <c r="BU1078" s="12"/>
      <c r="BV1078" s="12"/>
      <c r="BW1078" s="12"/>
      <c r="BX1078" s="12"/>
      <c r="BY1078" s="12"/>
      <c r="BZ1078" s="12"/>
      <c r="CA1078" s="12"/>
      <c r="CB1078" s="12"/>
      <c r="CC1078" s="12"/>
      <c r="CD1078" s="12"/>
      <c r="CE1078" s="12"/>
    </row>
    <row r="1079" spans="1:83" ht="14.25" customHeight="1">
      <c r="A1079" s="12"/>
      <c r="B1079" s="12"/>
      <c r="C1079" s="12"/>
      <c r="D1079" s="12"/>
      <c r="E1079" s="12"/>
      <c r="F1079" s="12"/>
      <c r="G1079" s="12"/>
      <c r="H1079" s="12"/>
      <c r="I1079" s="12"/>
      <c r="J1079" s="12"/>
      <c r="K1079" s="12"/>
      <c r="L1079" s="12"/>
      <c r="M1079" s="12"/>
      <c r="N1079" s="12"/>
      <c r="O1079" s="12"/>
      <c r="P1079" s="12"/>
      <c r="Q1079" s="12"/>
      <c r="R1079" s="12"/>
      <c r="S1079" s="12"/>
      <c r="T1079" s="12"/>
      <c r="U1079" s="12"/>
      <c r="V1079" s="12"/>
      <c r="W1079" s="12"/>
      <c r="X1079" s="12"/>
      <c r="Y1079" s="12"/>
      <c r="Z1079" s="12"/>
      <c r="AA1079" s="12"/>
      <c r="AB1079" s="12"/>
      <c r="AC1079" s="12"/>
      <c r="AD1079" s="12"/>
      <c r="AE1079" s="12"/>
      <c r="AF1079" s="12"/>
      <c r="AG1079" s="12"/>
      <c r="AH1079" s="12"/>
      <c r="AI1079" s="12"/>
      <c r="AJ1079" s="12"/>
      <c r="AK1079" s="12"/>
      <c r="AL1079" s="12"/>
      <c r="AM1079" s="12"/>
      <c r="AN1079" s="12"/>
      <c r="AO1079" s="12"/>
      <c r="AP1079" s="12"/>
      <c r="AQ1079" s="12"/>
      <c r="AR1079" s="12"/>
      <c r="AS1079" s="12"/>
      <c r="AT1079" s="12"/>
      <c r="AU1079" s="12"/>
      <c r="AV1079" s="12"/>
      <c r="AW1079" s="12"/>
      <c r="AX1079" s="12"/>
      <c r="AY1079" s="12"/>
      <c r="AZ1079" s="12"/>
      <c r="BA1079" s="12"/>
      <c r="BB1079" s="12"/>
      <c r="BC1079" s="12"/>
      <c r="BD1079" s="12"/>
      <c r="BE1079" s="12"/>
      <c r="BF1079" s="12"/>
      <c r="BG1079" s="12"/>
      <c r="BH1079" s="12"/>
      <c r="BI1079" s="12"/>
      <c r="BJ1079" s="12"/>
      <c r="BK1079" s="12"/>
      <c r="BL1079" s="12"/>
      <c r="BM1079" s="12"/>
      <c r="BN1079" s="12"/>
      <c r="BO1079" s="12"/>
      <c r="BP1079" s="12"/>
      <c r="BQ1079" s="12"/>
      <c r="BR1079" s="12"/>
      <c r="BS1079" s="12"/>
      <c r="BT1079" s="12"/>
      <c r="BU1079" s="12"/>
      <c r="BV1079" s="12"/>
      <c r="BW1079" s="12"/>
      <c r="BX1079" s="12"/>
      <c r="BY1079" s="12"/>
      <c r="BZ1079" s="12"/>
      <c r="CA1079" s="12"/>
      <c r="CB1079" s="12"/>
      <c r="CC1079" s="12"/>
      <c r="CD1079" s="12"/>
      <c r="CE1079" s="12"/>
    </row>
    <row r="1080" spans="1:83" ht="14.25" customHeight="1">
      <c r="A1080" s="12"/>
      <c r="B1080" s="12"/>
      <c r="C1080" s="12"/>
      <c r="D1080" s="12"/>
      <c r="E1080" s="12"/>
      <c r="F1080" s="12"/>
      <c r="G1080" s="12"/>
      <c r="H1080" s="12"/>
      <c r="I1080" s="12"/>
      <c r="J1080" s="12"/>
      <c r="K1080" s="12"/>
      <c r="L1080" s="12"/>
      <c r="M1080" s="12"/>
      <c r="N1080" s="12"/>
      <c r="O1080" s="12"/>
      <c r="P1080" s="12"/>
      <c r="Q1080" s="12"/>
      <c r="R1080" s="12"/>
      <c r="S1080" s="12"/>
      <c r="T1080" s="12"/>
      <c r="U1080" s="12"/>
      <c r="V1080" s="12"/>
      <c r="W1080" s="12"/>
      <c r="X1080" s="12"/>
      <c r="Y1080" s="12"/>
      <c r="Z1080" s="12"/>
      <c r="AA1080" s="12"/>
      <c r="AB1080" s="12"/>
      <c r="AC1080" s="12"/>
      <c r="AD1080" s="12"/>
      <c r="AE1080" s="12"/>
      <c r="AF1080" s="12"/>
      <c r="AG1080" s="12"/>
      <c r="AH1080" s="12"/>
      <c r="AI1080" s="12"/>
      <c r="AJ1080" s="12"/>
      <c r="AK1080" s="12"/>
      <c r="AL1080" s="12"/>
      <c r="AM1080" s="12"/>
      <c r="AN1080" s="12"/>
      <c r="AO1080" s="12"/>
      <c r="AP1080" s="12"/>
      <c r="AQ1080" s="12"/>
      <c r="AR1080" s="12"/>
      <c r="AS1080" s="12"/>
      <c r="AT1080" s="12"/>
      <c r="AU1080" s="12"/>
      <c r="AV1080" s="12"/>
      <c r="AW1080" s="12"/>
      <c r="AX1080" s="12"/>
      <c r="AY1080" s="12"/>
      <c r="AZ1080" s="12"/>
      <c r="BA1080" s="12"/>
      <c r="BB1080" s="12"/>
      <c r="BC1080" s="12"/>
      <c r="BD1080" s="12"/>
      <c r="BE1080" s="12"/>
      <c r="BF1080" s="12"/>
      <c r="BG1080" s="12"/>
      <c r="BH1080" s="12"/>
      <c r="BI1080" s="12"/>
      <c r="BJ1080" s="12"/>
      <c r="BK1080" s="12"/>
      <c r="BL1080" s="12"/>
      <c r="BM1080" s="12"/>
      <c r="BN1080" s="12"/>
      <c r="BO1080" s="12"/>
      <c r="BP1080" s="12"/>
      <c r="BQ1080" s="12"/>
      <c r="BR1080" s="12"/>
      <c r="BS1080" s="12"/>
      <c r="BT1080" s="12"/>
      <c r="BU1080" s="12"/>
      <c r="BV1080" s="12"/>
      <c r="BW1080" s="12"/>
      <c r="BX1080" s="12"/>
      <c r="BY1080" s="12"/>
      <c r="BZ1080" s="12"/>
      <c r="CA1080" s="12"/>
      <c r="CB1080" s="12"/>
      <c r="CC1080" s="12"/>
      <c r="CD1080" s="12"/>
      <c r="CE1080" s="12"/>
    </row>
    <row r="1081" spans="1:83" ht="14.25" customHeight="1">
      <c r="A1081" s="12"/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2"/>
      <c r="N1081" s="12"/>
      <c r="O1081" s="12"/>
      <c r="P1081" s="12"/>
      <c r="Q1081" s="12"/>
      <c r="R1081" s="12"/>
      <c r="S1081" s="12"/>
      <c r="T1081" s="12"/>
      <c r="U1081" s="12"/>
      <c r="V1081" s="12"/>
      <c r="W1081" s="12"/>
      <c r="X1081" s="12"/>
      <c r="Y1081" s="12"/>
      <c r="Z1081" s="12"/>
      <c r="AA1081" s="12"/>
      <c r="AB1081" s="12"/>
      <c r="AC1081" s="12"/>
      <c r="AD1081" s="12"/>
      <c r="AE1081" s="12"/>
      <c r="AF1081" s="12"/>
      <c r="AG1081" s="12"/>
      <c r="AH1081" s="12"/>
      <c r="AI1081" s="12"/>
      <c r="AJ1081" s="12"/>
      <c r="AK1081" s="12"/>
      <c r="AL1081" s="12"/>
      <c r="AM1081" s="12"/>
      <c r="AN1081" s="12"/>
      <c r="AO1081" s="12"/>
      <c r="AP1081" s="12"/>
      <c r="AQ1081" s="12"/>
      <c r="AR1081" s="12"/>
      <c r="AS1081" s="12"/>
      <c r="AT1081" s="12"/>
      <c r="AU1081" s="12"/>
      <c r="AV1081" s="12"/>
      <c r="AW1081" s="12"/>
      <c r="AX1081" s="12"/>
      <c r="AY1081" s="12"/>
      <c r="AZ1081" s="12"/>
      <c r="BA1081" s="12"/>
      <c r="BB1081" s="12"/>
      <c r="BC1081" s="12"/>
      <c r="BD1081" s="12"/>
      <c r="BE1081" s="12"/>
      <c r="BF1081" s="12"/>
      <c r="BG1081" s="12"/>
      <c r="BH1081" s="12"/>
      <c r="BI1081" s="12"/>
      <c r="BJ1081" s="12"/>
      <c r="BK1081" s="12"/>
      <c r="BL1081" s="12"/>
      <c r="BM1081" s="12"/>
      <c r="BN1081" s="12"/>
      <c r="BO1081" s="12"/>
      <c r="BP1081" s="12"/>
      <c r="BQ1081" s="12"/>
      <c r="BR1081" s="12"/>
      <c r="BS1081" s="12"/>
      <c r="BT1081" s="12"/>
      <c r="BU1081" s="12"/>
      <c r="BV1081" s="12"/>
      <c r="BW1081" s="12"/>
      <c r="BX1081" s="12"/>
      <c r="BY1081" s="12"/>
      <c r="BZ1081" s="12"/>
      <c r="CA1081" s="12"/>
      <c r="CB1081" s="12"/>
      <c r="CC1081" s="12"/>
      <c r="CD1081" s="12"/>
      <c r="CE1081" s="12"/>
    </row>
    <row r="1082" spans="1:83" ht="14.25" customHeight="1">
      <c r="A1082" s="12"/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2"/>
      <c r="N1082" s="12"/>
      <c r="O1082" s="12"/>
      <c r="P1082" s="12"/>
      <c r="Q1082" s="12"/>
      <c r="R1082" s="12"/>
      <c r="S1082" s="12"/>
      <c r="T1082" s="12"/>
      <c r="U1082" s="12"/>
      <c r="V1082" s="12"/>
      <c r="W1082" s="12"/>
      <c r="X1082" s="12"/>
      <c r="Y1082" s="12"/>
      <c r="Z1082" s="12"/>
      <c r="AA1082" s="12"/>
      <c r="AB1082" s="12"/>
      <c r="AC1082" s="12"/>
      <c r="AD1082" s="12"/>
      <c r="AE1082" s="12"/>
      <c r="AF1082" s="12"/>
      <c r="AG1082" s="12"/>
      <c r="AH1082" s="12"/>
      <c r="AI1082" s="12"/>
      <c r="AJ1082" s="12"/>
      <c r="AK1082" s="12"/>
      <c r="AL1082" s="12"/>
      <c r="AM1082" s="12"/>
      <c r="AN1082" s="12"/>
      <c r="AO1082" s="12"/>
      <c r="AP1082" s="12"/>
      <c r="AQ1082" s="12"/>
      <c r="AR1082" s="12"/>
      <c r="AS1082" s="12"/>
      <c r="AT1082" s="12"/>
      <c r="AU1082" s="12"/>
      <c r="AV1082" s="12"/>
      <c r="AW1082" s="12"/>
      <c r="AX1082" s="12"/>
      <c r="AY1082" s="12"/>
      <c r="AZ1082" s="12"/>
      <c r="BA1082" s="12"/>
      <c r="BB1082" s="12"/>
      <c r="BC1082" s="12"/>
      <c r="BD1082" s="12"/>
      <c r="BE1082" s="12"/>
      <c r="BF1082" s="12"/>
      <c r="BG1082" s="12"/>
      <c r="BH1082" s="12"/>
      <c r="BI1082" s="12"/>
      <c r="BJ1082" s="12"/>
      <c r="BK1082" s="12"/>
      <c r="BL1082" s="12"/>
      <c r="BM1082" s="12"/>
      <c r="BN1082" s="12"/>
      <c r="BO1082" s="12"/>
      <c r="BP1082" s="12"/>
      <c r="BQ1082" s="12"/>
      <c r="BR1082" s="12"/>
      <c r="BS1082" s="12"/>
      <c r="BT1082" s="12"/>
      <c r="BU1082" s="12"/>
      <c r="BV1082" s="12"/>
      <c r="BW1082" s="12"/>
      <c r="BX1082" s="12"/>
      <c r="BY1082" s="12"/>
      <c r="BZ1082" s="12"/>
      <c r="CA1082" s="12"/>
      <c r="CB1082" s="12"/>
      <c r="CC1082" s="12"/>
      <c r="CD1082" s="12"/>
      <c r="CE1082" s="12"/>
    </row>
    <row r="1083" spans="1:83" ht="14.25" customHeight="1">
      <c r="A1083" s="12"/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2"/>
      <c r="N1083" s="12"/>
      <c r="O1083" s="12"/>
      <c r="P1083" s="12"/>
      <c r="Q1083" s="12"/>
      <c r="R1083" s="12"/>
      <c r="S1083" s="12"/>
      <c r="T1083" s="12"/>
      <c r="U1083" s="12"/>
      <c r="V1083" s="12"/>
      <c r="W1083" s="12"/>
      <c r="X1083" s="12"/>
      <c r="Y1083" s="12"/>
      <c r="Z1083" s="12"/>
      <c r="AA1083" s="12"/>
      <c r="AB1083" s="12"/>
      <c r="AC1083" s="12"/>
      <c r="AD1083" s="12"/>
      <c r="AE1083" s="12"/>
      <c r="AF1083" s="12"/>
      <c r="AG1083" s="12"/>
      <c r="AH1083" s="12"/>
      <c r="AI1083" s="12"/>
      <c r="AJ1083" s="12"/>
      <c r="AK1083" s="12"/>
      <c r="AL1083" s="12"/>
      <c r="AM1083" s="12"/>
      <c r="AN1083" s="12"/>
      <c r="AO1083" s="12"/>
      <c r="AP1083" s="12"/>
      <c r="AQ1083" s="12"/>
      <c r="AR1083" s="12"/>
      <c r="AS1083" s="12"/>
      <c r="AT1083" s="12"/>
      <c r="AU1083" s="12"/>
      <c r="AV1083" s="12"/>
      <c r="AW1083" s="12"/>
      <c r="AX1083" s="12"/>
      <c r="AY1083" s="12"/>
      <c r="AZ1083" s="12"/>
      <c r="BA1083" s="12"/>
      <c r="BB1083" s="12"/>
      <c r="BC1083" s="12"/>
      <c r="BD1083" s="12"/>
      <c r="BE1083" s="12"/>
      <c r="BF1083" s="12"/>
      <c r="BG1083" s="12"/>
      <c r="BH1083" s="12"/>
      <c r="BI1083" s="12"/>
      <c r="BJ1083" s="12"/>
      <c r="BK1083" s="12"/>
      <c r="BL1083" s="12"/>
      <c r="BM1083" s="12"/>
      <c r="BN1083" s="12"/>
      <c r="BO1083" s="12"/>
      <c r="BP1083" s="12"/>
      <c r="BQ1083" s="12"/>
      <c r="BR1083" s="12"/>
      <c r="BS1083" s="12"/>
      <c r="BT1083" s="12"/>
      <c r="BU1083" s="12"/>
      <c r="BV1083" s="12"/>
      <c r="BW1083" s="12"/>
      <c r="BX1083" s="12"/>
      <c r="BY1083" s="12"/>
      <c r="BZ1083" s="12"/>
      <c r="CA1083" s="12"/>
      <c r="CB1083" s="12"/>
      <c r="CC1083" s="12"/>
      <c r="CD1083" s="12"/>
      <c r="CE1083" s="12"/>
    </row>
    <row r="1084" spans="1:83" ht="14.25" customHeight="1">
      <c r="A1084" s="12"/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2"/>
      <c r="N1084" s="12"/>
      <c r="O1084" s="12"/>
      <c r="P1084" s="12"/>
      <c r="Q1084" s="12"/>
      <c r="R1084" s="12"/>
      <c r="S1084" s="12"/>
      <c r="T1084" s="12"/>
      <c r="U1084" s="12"/>
      <c r="V1084" s="12"/>
      <c r="W1084" s="12"/>
      <c r="X1084" s="12"/>
      <c r="Y1084" s="12"/>
      <c r="Z1084" s="12"/>
      <c r="AA1084" s="12"/>
      <c r="AB1084" s="12"/>
      <c r="AC1084" s="12"/>
      <c r="AD1084" s="12"/>
      <c r="AE1084" s="12"/>
      <c r="AF1084" s="12"/>
      <c r="AG1084" s="12"/>
      <c r="AH1084" s="12"/>
      <c r="AI1084" s="12"/>
      <c r="AJ1084" s="12"/>
      <c r="AK1084" s="12"/>
      <c r="AL1084" s="12"/>
      <c r="AM1084" s="12"/>
      <c r="AN1084" s="12"/>
      <c r="AO1084" s="12"/>
      <c r="AP1084" s="12"/>
      <c r="AQ1084" s="12"/>
      <c r="AR1084" s="12"/>
      <c r="AS1084" s="12"/>
      <c r="AT1084" s="12"/>
      <c r="AU1084" s="12"/>
      <c r="AV1084" s="12"/>
      <c r="AW1084" s="12"/>
      <c r="AX1084" s="12"/>
      <c r="AY1084" s="12"/>
      <c r="AZ1084" s="12"/>
      <c r="BA1084" s="12"/>
      <c r="BB1084" s="12"/>
      <c r="BC1084" s="12"/>
      <c r="BD1084" s="12"/>
      <c r="BE1084" s="12"/>
      <c r="BF1084" s="12"/>
      <c r="BG1084" s="12"/>
      <c r="BH1084" s="12"/>
      <c r="BI1084" s="12"/>
      <c r="BJ1084" s="12"/>
      <c r="BK1084" s="12"/>
      <c r="BL1084" s="12"/>
      <c r="BM1084" s="12"/>
      <c r="BN1084" s="12"/>
      <c r="BO1084" s="12"/>
      <c r="BP1084" s="12"/>
      <c r="BQ1084" s="12"/>
      <c r="BR1084" s="12"/>
      <c r="BS1084" s="12"/>
      <c r="BT1084" s="12"/>
      <c r="BU1084" s="12"/>
      <c r="BV1084" s="12"/>
      <c r="BW1084" s="12"/>
      <c r="BX1084" s="12"/>
      <c r="BY1084" s="12"/>
      <c r="BZ1084" s="12"/>
      <c r="CA1084" s="12"/>
      <c r="CB1084" s="12"/>
      <c r="CC1084" s="12"/>
      <c r="CD1084" s="12"/>
      <c r="CE1084" s="12"/>
    </row>
    <row r="1085" spans="1:83" ht="14.25" customHeight="1">
      <c r="A1085" s="12"/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2"/>
      <c r="N1085" s="12"/>
      <c r="O1085" s="12"/>
      <c r="P1085" s="12"/>
      <c r="Q1085" s="12"/>
      <c r="R1085" s="12"/>
      <c r="S1085" s="12"/>
      <c r="T1085" s="12"/>
      <c r="U1085" s="12"/>
      <c r="V1085" s="12"/>
      <c r="W1085" s="12"/>
      <c r="X1085" s="12"/>
      <c r="Y1085" s="12"/>
      <c r="Z1085" s="12"/>
      <c r="AA1085" s="12"/>
      <c r="AB1085" s="12"/>
      <c r="AC1085" s="12"/>
      <c r="AD1085" s="12"/>
      <c r="AE1085" s="12"/>
      <c r="AF1085" s="12"/>
      <c r="AG1085" s="12"/>
      <c r="AH1085" s="12"/>
      <c r="AI1085" s="12"/>
      <c r="AJ1085" s="12"/>
      <c r="AK1085" s="12"/>
      <c r="AL1085" s="12"/>
      <c r="AM1085" s="12"/>
      <c r="AN1085" s="12"/>
      <c r="AO1085" s="12"/>
      <c r="AP1085" s="12"/>
      <c r="AQ1085" s="12"/>
      <c r="AR1085" s="12"/>
      <c r="AS1085" s="12"/>
      <c r="AT1085" s="12"/>
      <c r="AU1085" s="12"/>
      <c r="AV1085" s="12"/>
      <c r="AW1085" s="12"/>
      <c r="AX1085" s="12"/>
      <c r="AY1085" s="12"/>
      <c r="AZ1085" s="12"/>
      <c r="BA1085" s="12"/>
      <c r="BB1085" s="12"/>
      <c r="BC1085" s="12"/>
      <c r="BD1085" s="12"/>
      <c r="BE1085" s="12"/>
      <c r="BF1085" s="12"/>
      <c r="BG1085" s="12"/>
      <c r="BH1085" s="12"/>
      <c r="BI1085" s="12"/>
      <c r="BJ1085" s="12"/>
      <c r="BK1085" s="12"/>
      <c r="BL1085" s="12"/>
      <c r="BM1085" s="12"/>
      <c r="BN1085" s="12"/>
      <c r="BO1085" s="12"/>
      <c r="BP1085" s="12"/>
      <c r="BQ1085" s="12"/>
      <c r="BR1085" s="12"/>
      <c r="BS1085" s="12"/>
      <c r="BT1085" s="12"/>
      <c r="BU1085" s="12"/>
      <c r="BV1085" s="12"/>
      <c r="BW1085" s="12"/>
      <c r="BX1085" s="12"/>
      <c r="BY1085" s="12"/>
      <c r="BZ1085" s="12"/>
      <c r="CA1085" s="12"/>
      <c r="CB1085" s="12"/>
      <c r="CC1085" s="12"/>
      <c r="CD1085" s="12"/>
      <c r="CE1085" s="12"/>
    </row>
    <row r="1086" spans="1:83" ht="14.25" customHeight="1">
      <c r="A1086" s="12"/>
      <c r="B1086" s="12"/>
      <c r="C1086" s="12"/>
      <c r="D1086" s="12"/>
      <c r="E1086" s="12"/>
      <c r="F1086" s="12"/>
      <c r="G1086" s="12"/>
      <c r="H1086" s="12"/>
      <c r="I1086" s="12"/>
      <c r="J1086" s="12"/>
      <c r="K1086" s="12"/>
      <c r="L1086" s="12"/>
      <c r="M1086" s="12"/>
      <c r="N1086" s="12"/>
      <c r="O1086" s="12"/>
      <c r="P1086" s="12"/>
      <c r="Q1086" s="12"/>
      <c r="R1086" s="12"/>
      <c r="S1086" s="12"/>
      <c r="T1086" s="12"/>
      <c r="U1086" s="12"/>
      <c r="V1086" s="12"/>
      <c r="W1086" s="12"/>
      <c r="X1086" s="12"/>
      <c r="Y1086" s="12"/>
      <c r="Z1086" s="12"/>
      <c r="AA1086" s="12"/>
      <c r="AB1086" s="12"/>
      <c r="AC1086" s="12"/>
      <c r="AD1086" s="12"/>
      <c r="AE1086" s="12"/>
      <c r="AF1086" s="12"/>
      <c r="AG1086" s="12"/>
      <c r="AH1086" s="12"/>
      <c r="AI1086" s="12"/>
      <c r="AJ1086" s="12"/>
      <c r="AK1086" s="12"/>
      <c r="AL1086" s="12"/>
      <c r="AM1086" s="12"/>
      <c r="AN1086" s="12"/>
      <c r="AO1086" s="12"/>
      <c r="AP1086" s="12"/>
      <c r="AQ1086" s="12"/>
      <c r="AR1086" s="12"/>
      <c r="AS1086" s="12"/>
      <c r="AT1086" s="12"/>
      <c r="AU1086" s="12"/>
      <c r="AV1086" s="12"/>
      <c r="AW1086" s="12"/>
      <c r="AX1086" s="12"/>
      <c r="AY1086" s="12"/>
      <c r="AZ1086" s="12"/>
      <c r="BA1086" s="12"/>
      <c r="BB1086" s="12"/>
      <c r="BC1086" s="12"/>
      <c r="BD1086" s="12"/>
      <c r="BE1086" s="12"/>
      <c r="BF1086" s="12"/>
      <c r="BG1086" s="12"/>
      <c r="BH1086" s="12"/>
      <c r="BI1086" s="12"/>
      <c r="BJ1086" s="12"/>
      <c r="BK1086" s="12"/>
      <c r="BL1086" s="12"/>
      <c r="BM1086" s="12"/>
      <c r="BN1086" s="12"/>
      <c r="BO1086" s="12"/>
      <c r="BP1086" s="12"/>
      <c r="BQ1086" s="12"/>
      <c r="BR1086" s="12"/>
      <c r="BS1086" s="12"/>
      <c r="BT1086" s="12"/>
      <c r="BU1086" s="12"/>
      <c r="BV1086" s="12"/>
      <c r="BW1086" s="12"/>
      <c r="BX1086" s="12"/>
      <c r="BY1086" s="12"/>
      <c r="BZ1086" s="12"/>
      <c r="CA1086" s="12"/>
      <c r="CB1086" s="12"/>
      <c r="CC1086" s="12"/>
      <c r="CD1086" s="12"/>
      <c r="CE1086" s="12"/>
    </row>
    <row r="1087" spans="1:83" ht="14.25" customHeight="1">
      <c r="A1087" s="12"/>
      <c r="B1087" s="12"/>
      <c r="C1087" s="12"/>
      <c r="D1087" s="12"/>
      <c r="E1087" s="12"/>
      <c r="F1087" s="12"/>
      <c r="G1087" s="12"/>
      <c r="H1087" s="12"/>
      <c r="I1087" s="12"/>
      <c r="J1087" s="12"/>
      <c r="K1087" s="12"/>
      <c r="L1087" s="12"/>
      <c r="M1087" s="12"/>
      <c r="N1087" s="12"/>
      <c r="O1087" s="12"/>
      <c r="P1087" s="12"/>
      <c r="Q1087" s="12"/>
      <c r="R1087" s="12"/>
      <c r="S1087" s="12"/>
      <c r="T1087" s="12"/>
      <c r="U1087" s="12"/>
      <c r="V1087" s="12"/>
      <c r="W1087" s="12"/>
      <c r="X1087" s="12"/>
      <c r="Y1087" s="12"/>
      <c r="Z1087" s="12"/>
      <c r="AA1087" s="12"/>
      <c r="AB1087" s="12"/>
      <c r="AC1087" s="12"/>
      <c r="AD1087" s="12"/>
      <c r="AE1087" s="12"/>
      <c r="AF1087" s="12"/>
      <c r="AG1087" s="12"/>
      <c r="AH1087" s="12"/>
      <c r="AI1087" s="12"/>
      <c r="AJ1087" s="12"/>
      <c r="AK1087" s="12"/>
      <c r="AL1087" s="12"/>
      <c r="AM1087" s="12"/>
      <c r="AN1087" s="12"/>
      <c r="AO1087" s="12"/>
      <c r="AP1087" s="12"/>
      <c r="AQ1087" s="12"/>
      <c r="AR1087" s="12"/>
      <c r="AS1087" s="12"/>
      <c r="AT1087" s="12"/>
      <c r="AU1087" s="12"/>
      <c r="AV1087" s="12"/>
      <c r="AW1087" s="12"/>
      <c r="AX1087" s="12"/>
      <c r="AY1087" s="12"/>
      <c r="AZ1087" s="12"/>
      <c r="BA1087" s="12"/>
      <c r="BB1087" s="12"/>
      <c r="BC1087" s="12"/>
      <c r="BD1087" s="12"/>
      <c r="BE1087" s="12"/>
      <c r="BF1087" s="12"/>
      <c r="BG1087" s="12"/>
      <c r="BH1087" s="12"/>
      <c r="BI1087" s="12"/>
      <c r="BJ1087" s="12"/>
      <c r="BK1087" s="12"/>
      <c r="BL1087" s="12"/>
      <c r="BM1087" s="12"/>
      <c r="BN1087" s="12"/>
      <c r="BO1087" s="12"/>
      <c r="BP1087" s="12"/>
      <c r="BQ1087" s="12"/>
      <c r="BR1087" s="12"/>
      <c r="BS1087" s="12"/>
      <c r="BT1087" s="12"/>
      <c r="BU1087" s="12"/>
      <c r="BV1087" s="12"/>
      <c r="BW1087" s="12"/>
      <c r="BX1087" s="12"/>
      <c r="BY1087" s="12"/>
      <c r="BZ1087" s="12"/>
      <c r="CA1087" s="12"/>
      <c r="CB1087" s="12"/>
      <c r="CC1087" s="12"/>
      <c r="CD1087" s="12"/>
      <c r="CE1087" s="12"/>
    </row>
    <row r="1088" spans="1:83" ht="14.25" customHeight="1">
      <c r="A1088" s="12"/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2"/>
      <c r="N1088" s="12"/>
      <c r="O1088" s="12"/>
      <c r="P1088" s="12"/>
      <c r="Q1088" s="12"/>
      <c r="R1088" s="12"/>
      <c r="S1088" s="12"/>
      <c r="T1088" s="12"/>
      <c r="U1088" s="12"/>
      <c r="V1088" s="12"/>
      <c r="W1088" s="12"/>
      <c r="X1088" s="12"/>
      <c r="Y1088" s="12"/>
      <c r="Z1088" s="12"/>
      <c r="AA1088" s="12"/>
      <c r="AB1088" s="12"/>
      <c r="AC1088" s="12"/>
      <c r="AD1088" s="12"/>
      <c r="AE1088" s="12"/>
      <c r="AF1088" s="12"/>
      <c r="AG1088" s="12"/>
      <c r="AH1088" s="12"/>
      <c r="AI1088" s="12"/>
      <c r="AJ1088" s="12"/>
      <c r="AK1088" s="12"/>
      <c r="AL1088" s="12"/>
      <c r="AM1088" s="12"/>
      <c r="AN1088" s="12"/>
      <c r="AO1088" s="12"/>
      <c r="AP1088" s="12"/>
      <c r="AQ1088" s="12"/>
      <c r="AR1088" s="12"/>
      <c r="AS1088" s="12"/>
      <c r="AT1088" s="12"/>
      <c r="AU1088" s="12"/>
      <c r="AV1088" s="12"/>
      <c r="AW1088" s="12"/>
      <c r="AX1088" s="12"/>
      <c r="AY1088" s="12"/>
      <c r="AZ1088" s="12"/>
      <c r="BA1088" s="12"/>
      <c r="BB1088" s="12"/>
      <c r="BC1088" s="12"/>
      <c r="BD1088" s="12"/>
      <c r="BE1088" s="12"/>
      <c r="BF1088" s="12"/>
      <c r="BG1088" s="12"/>
      <c r="BH1088" s="12"/>
      <c r="BI1088" s="12"/>
      <c r="BJ1088" s="12"/>
      <c r="BK1088" s="12"/>
      <c r="BL1088" s="12"/>
      <c r="BM1088" s="12"/>
      <c r="BN1088" s="12"/>
      <c r="BO1088" s="12"/>
      <c r="BP1088" s="12"/>
      <c r="BQ1088" s="12"/>
      <c r="BR1088" s="12"/>
      <c r="BS1088" s="12"/>
      <c r="BT1088" s="12"/>
      <c r="BU1088" s="12"/>
      <c r="BV1088" s="12"/>
      <c r="BW1088" s="12"/>
      <c r="BX1088" s="12"/>
      <c r="BY1088" s="12"/>
      <c r="BZ1088" s="12"/>
      <c r="CA1088" s="12"/>
      <c r="CB1088" s="12"/>
      <c r="CC1088" s="12"/>
      <c r="CD1088" s="12"/>
      <c r="CE1088" s="12"/>
    </row>
    <row r="1089" spans="1:83" ht="14.25" customHeight="1">
      <c r="A1089" s="12"/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2"/>
      <c r="N1089" s="12"/>
      <c r="O1089" s="12"/>
      <c r="P1089" s="12"/>
      <c r="Q1089" s="12"/>
      <c r="R1089" s="12"/>
      <c r="S1089" s="12"/>
      <c r="T1089" s="12"/>
      <c r="U1089" s="12"/>
      <c r="V1089" s="12"/>
      <c r="W1089" s="12"/>
      <c r="X1089" s="12"/>
      <c r="Y1089" s="12"/>
      <c r="Z1089" s="12"/>
      <c r="AA1089" s="12"/>
      <c r="AB1089" s="12"/>
      <c r="AC1089" s="12"/>
      <c r="AD1089" s="12"/>
      <c r="AE1089" s="12"/>
      <c r="AF1089" s="12"/>
      <c r="AG1089" s="12"/>
      <c r="AH1089" s="12"/>
      <c r="AI1089" s="12"/>
      <c r="AJ1089" s="12"/>
      <c r="AK1089" s="12"/>
      <c r="AL1089" s="12"/>
      <c r="AM1089" s="12"/>
      <c r="AN1089" s="12"/>
      <c r="AO1089" s="12"/>
      <c r="AP1089" s="12"/>
      <c r="AQ1089" s="12"/>
      <c r="AR1089" s="12"/>
      <c r="AS1089" s="12"/>
      <c r="AT1089" s="12"/>
      <c r="AU1089" s="12"/>
      <c r="AV1089" s="12"/>
      <c r="AW1089" s="12"/>
      <c r="AX1089" s="12"/>
      <c r="AY1089" s="12"/>
      <c r="AZ1089" s="12"/>
      <c r="BA1089" s="12"/>
      <c r="BB1089" s="12"/>
      <c r="BC1089" s="12"/>
      <c r="BD1089" s="12"/>
      <c r="BE1089" s="12"/>
      <c r="BF1089" s="12"/>
      <c r="BG1089" s="12"/>
      <c r="BH1089" s="12"/>
      <c r="BI1089" s="12"/>
      <c r="BJ1089" s="12"/>
      <c r="BK1089" s="12"/>
      <c r="BL1089" s="12"/>
      <c r="BM1089" s="12"/>
      <c r="BN1089" s="12"/>
      <c r="BO1089" s="12"/>
      <c r="BP1089" s="12"/>
      <c r="BQ1089" s="12"/>
      <c r="BR1089" s="12"/>
      <c r="BS1089" s="12"/>
      <c r="BT1089" s="12"/>
      <c r="BU1089" s="12"/>
      <c r="BV1089" s="12"/>
      <c r="BW1089" s="12"/>
      <c r="BX1089" s="12"/>
      <c r="BY1089" s="12"/>
      <c r="BZ1089" s="12"/>
      <c r="CA1089" s="12"/>
      <c r="CB1089" s="12"/>
      <c r="CC1089" s="12"/>
      <c r="CD1089" s="12"/>
      <c r="CE1089" s="12"/>
    </row>
    <row r="1090" spans="1:83" ht="14.25" customHeight="1">
      <c r="A1090" s="12"/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2"/>
      <c r="N1090" s="12"/>
      <c r="O1090" s="12"/>
      <c r="P1090" s="12"/>
      <c r="Q1090" s="12"/>
      <c r="R1090" s="12"/>
      <c r="S1090" s="12"/>
      <c r="T1090" s="12"/>
      <c r="U1090" s="12"/>
      <c r="V1090" s="12"/>
      <c r="W1090" s="12"/>
      <c r="X1090" s="12"/>
      <c r="Y1090" s="12"/>
      <c r="Z1090" s="12"/>
      <c r="AA1090" s="12"/>
      <c r="AB1090" s="12"/>
      <c r="AC1090" s="12"/>
      <c r="AD1090" s="12"/>
      <c r="AE1090" s="12"/>
      <c r="AF1090" s="12"/>
      <c r="AG1090" s="12"/>
      <c r="AH1090" s="12"/>
      <c r="AI1090" s="12"/>
      <c r="AJ1090" s="12"/>
      <c r="AK1090" s="12"/>
      <c r="AL1090" s="12"/>
      <c r="AM1090" s="12"/>
      <c r="AN1090" s="12"/>
      <c r="AO1090" s="12"/>
      <c r="AP1090" s="12"/>
      <c r="AQ1090" s="12"/>
      <c r="AR1090" s="12"/>
      <c r="AS1090" s="12"/>
      <c r="AT1090" s="12"/>
      <c r="AU1090" s="12"/>
      <c r="AV1090" s="12"/>
      <c r="AW1090" s="12"/>
      <c r="AX1090" s="12"/>
      <c r="AY1090" s="12"/>
      <c r="AZ1090" s="12"/>
      <c r="BA1090" s="12"/>
      <c r="BB1090" s="12"/>
      <c r="BC1090" s="12"/>
      <c r="BD1090" s="12"/>
      <c r="BE1090" s="12"/>
      <c r="BF1090" s="12"/>
      <c r="BG1090" s="12"/>
      <c r="BH1090" s="12"/>
      <c r="BI1090" s="12"/>
      <c r="BJ1090" s="12"/>
      <c r="BK1090" s="12"/>
      <c r="BL1090" s="12"/>
      <c r="BM1090" s="12"/>
      <c r="BN1090" s="12"/>
      <c r="BO1090" s="12"/>
      <c r="BP1090" s="12"/>
      <c r="BQ1090" s="12"/>
      <c r="BR1090" s="12"/>
      <c r="BS1090" s="12"/>
      <c r="BT1090" s="12"/>
      <c r="BU1090" s="12"/>
      <c r="BV1090" s="12"/>
      <c r="BW1090" s="12"/>
      <c r="BX1090" s="12"/>
      <c r="BY1090" s="12"/>
      <c r="BZ1090" s="12"/>
      <c r="CA1090" s="12"/>
      <c r="CB1090" s="12"/>
      <c r="CC1090" s="12"/>
      <c r="CD1090" s="12"/>
      <c r="CE1090" s="12"/>
    </row>
    <row r="1091" spans="1:83" ht="14.25" customHeight="1">
      <c r="A1091" s="12"/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2"/>
      <c r="N1091" s="12"/>
      <c r="O1091" s="12"/>
      <c r="P1091" s="12"/>
      <c r="Q1091" s="12"/>
      <c r="R1091" s="12"/>
      <c r="S1091" s="12"/>
      <c r="T1091" s="12"/>
      <c r="U1091" s="12"/>
      <c r="V1091" s="12"/>
      <c r="W1091" s="12"/>
      <c r="X1091" s="12"/>
      <c r="Y1091" s="12"/>
      <c r="Z1091" s="12"/>
      <c r="AA1091" s="12"/>
      <c r="AB1091" s="12"/>
      <c r="AC1091" s="12"/>
      <c r="AD1091" s="12"/>
      <c r="AE1091" s="12"/>
      <c r="AF1091" s="12"/>
      <c r="AG1091" s="12"/>
      <c r="AH1091" s="12"/>
      <c r="AI1091" s="12"/>
      <c r="AJ1091" s="12"/>
      <c r="AK1091" s="12"/>
      <c r="AL1091" s="12"/>
      <c r="AM1091" s="12"/>
      <c r="AN1091" s="12"/>
      <c r="AO1091" s="12"/>
      <c r="AP1091" s="12"/>
      <c r="AQ1091" s="12"/>
      <c r="AR1091" s="12"/>
      <c r="AS1091" s="12"/>
      <c r="AT1091" s="12"/>
      <c r="AU1091" s="12"/>
      <c r="AV1091" s="12"/>
      <c r="AW1091" s="12"/>
      <c r="AX1091" s="12"/>
      <c r="AY1091" s="12"/>
      <c r="AZ1091" s="12"/>
      <c r="BA1091" s="12"/>
      <c r="BB1091" s="12"/>
      <c r="BC1091" s="12"/>
      <c r="BD1091" s="12"/>
      <c r="BE1091" s="12"/>
      <c r="BF1091" s="12"/>
      <c r="BG1091" s="12"/>
      <c r="BH1091" s="12"/>
      <c r="BI1091" s="12"/>
      <c r="BJ1091" s="12"/>
      <c r="BK1091" s="12"/>
      <c r="BL1091" s="12"/>
      <c r="BM1091" s="12"/>
      <c r="BN1091" s="12"/>
      <c r="BO1091" s="12"/>
      <c r="BP1091" s="12"/>
      <c r="BQ1091" s="12"/>
      <c r="BR1091" s="12"/>
      <c r="BS1091" s="12"/>
      <c r="BT1091" s="12"/>
      <c r="BU1091" s="12"/>
      <c r="BV1091" s="12"/>
      <c r="BW1091" s="12"/>
      <c r="BX1091" s="12"/>
      <c r="BY1091" s="12"/>
      <c r="BZ1091" s="12"/>
      <c r="CA1091" s="12"/>
      <c r="CB1091" s="12"/>
      <c r="CC1091" s="12"/>
      <c r="CD1091" s="12"/>
      <c r="CE1091" s="12"/>
    </row>
    <row r="1092" spans="1:83" ht="14.25" customHeight="1">
      <c r="A1092" s="12"/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2"/>
      <c r="N1092" s="12"/>
      <c r="O1092" s="12"/>
      <c r="P1092" s="12"/>
      <c r="Q1092" s="12"/>
      <c r="R1092" s="12"/>
      <c r="S1092" s="12"/>
      <c r="T1092" s="12"/>
      <c r="U1092" s="12"/>
      <c r="V1092" s="12"/>
      <c r="W1092" s="12"/>
      <c r="X1092" s="12"/>
      <c r="Y1092" s="12"/>
      <c r="Z1092" s="12"/>
      <c r="AA1092" s="12"/>
      <c r="AB1092" s="12"/>
      <c r="AC1092" s="12"/>
      <c r="AD1092" s="12"/>
      <c r="AE1092" s="12"/>
      <c r="AF1092" s="12"/>
      <c r="AG1092" s="12"/>
      <c r="AH1092" s="12"/>
      <c r="AI1092" s="12"/>
      <c r="AJ1092" s="12"/>
      <c r="AK1092" s="12"/>
      <c r="AL1092" s="12"/>
      <c r="AM1092" s="12"/>
      <c r="AN1092" s="12"/>
      <c r="AO1092" s="12"/>
      <c r="AP1092" s="12"/>
      <c r="AQ1092" s="12"/>
      <c r="AR1092" s="12"/>
      <c r="AS1092" s="12"/>
      <c r="AT1092" s="12"/>
      <c r="AU1092" s="12"/>
      <c r="AV1092" s="12"/>
      <c r="AW1092" s="12"/>
      <c r="AX1092" s="12"/>
      <c r="AY1092" s="12"/>
      <c r="AZ1092" s="12"/>
      <c r="BA1092" s="12"/>
      <c r="BB1092" s="12"/>
      <c r="BC1092" s="12"/>
      <c r="BD1092" s="12"/>
      <c r="BE1092" s="12"/>
      <c r="BF1092" s="12"/>
      <c r="BG1092" s="12"/>
      <c r="BH1092" s="12"/>
      <c r="BI1092" s="12"/>
      <c r="BJ1092" s="12"/>
      <c r="BK1092" s="12"/>
      <c r="BL1092" s="12"/>
      <c r="BM1092" s="12"/>
      <c r="BN1092" s="12"/>
      <c r="BO1092" s="12"/>
      <c r="BP1092" s="12"/>
      <c r="BQ1092" s="12"/>
      <c r="BR1092" s="12"/>
      <c r="BS1092" s="12"/>
      <c r="BT1092" s="12"/>
      <c r="BU1092" s="12"/>
      <c r="BV1092" s="12"/>
      <c r="BW1092" s="12"/>
      <c r="BX1092" s="12"/>
      <c r="BY1092" s="12"/>
      <c r="BZ1092" s="12"/>
      <c r="CA1092" s="12"/>
      <c r="CB1092" s="12"/>
      <c r="CC1092" s="12"/>
      <c r="CD1092" s="12"/>
      <c r="CE1092" s="12"/>
    </row>
    <row r="1093" spans="1:83" ht="14.25" customHeight="1">
      <c r="A1093" s="12"/>
      <c r="B1093" s="12"/>
      <c r="C1093" s="12"/>
      <c r="D1093" s="12"/>
      <c r="E1093" s="12"/>
      <c r="F1093" s="12"/>
      <c r="G1093" s="12"/>
      <c r="H1093" s="12"/>
      <c r="I1093" s="12"/>
      <c r="J1093" s="12"/>
      <c r="K1093" s="12"/>
      <c r="L1093" s="12"/>
      <c r="M1093" s="12"/>
      <c r="N1093" s="12"/>
      <c r="O1093" s="12"/>
      <c r="P1093" s="12"/>
      <c r="Q1093" s="12"/>
      <c r="R1093" s="12"/>
      <c r="S1093" s="12"/>
      <c r="T1093" s="12"/>
      <c r="U1093" s="12"/>
      <c r="V1093" s="12"/>
      <c r="W1093" s="12"/>
      <c r="X1093" s="12"/>
      <c r="Y1093" s="12"/>
      <c r="Z1093" s="12"/>
      <c r="AA1093" s="12"/>
      <c r="AB1093" s="12"/>
      <c r="AC1093" s="12"/>
      <c r="AD1093" s="12"/>
      <c r="AE1093" s="12"/>
      <c r="AF1093" s="12"/>
      <c r="AG1093" s="12"/>
      <c r="AH1093" s="12"/>
      <c r="AI1093" s="12"/>
      <c r="AJ1093" s="12"/>
      <c r="AK1093" s="12"/>
      <c r="AL1093" s="12"/>
      <c r="AM1093" s="12"/>
      <c r="AN1093" s="12"/>
      <c r="AO1093" s="12"/>
      <c r="AP1093" s="12"/>
      <c r="AQ1093" s="12"/>
      <c r="AR1093" s="12"/>
      <c r="AS1093" s="12"/>
      <c r="AT1093" s="12"/>
      <c r="AU1093" s="12"/>
      <c r="AV1093" s="12"/>
      <c r="AW1093" s="12"/>
      <c r="AX1093" s="12"/>
      <c r="AY1093" s="12"/>
      <c r="AZ1093" s="12"/>
      <c r="BA1093" s="12"/>
      <c r="BB1093" s="12"/>
      <c r="BC1093" s="12"/>
      <c r="BD1093" s="12"/>
      <c r="BE1093" s="12"/>
      <c r="BF1093" s="12"/>
      <c r="BG1093" s="12"/>
      <c r="BH1093" s="12"/>
      <c r="BI1093" s="12"/>
      <c r="BJ1093" s="12"/>
      <c r="BK1093" s="12"/>
      <c r="BL1093" s="12"/>
      <c r="BM1093" s="12"/>
      <c r="BN1093" s="12"/>
      <c r="BO1093" s="12"/>
      <c r="BP1093" s="12"/>
      <c r="BQ1093" s="12"/>
      <c r="BR1093" s="12"/>
      <c r="BS1093" s="12"/>
      <c r="BT1093" s="12"/>
      <c r="BU1093" s="12"/>
      <c r="BV1093" s="12"/>
      <c r="BW1093" s="12"/>
      <c r="BX1093" s="12"/>
      <c r="BY1093" s="12"/>
      <c r="BZ1093" s="12"/>
      <c r="CA1093" s="12"/>
      <c r="CB1093" s="12"/>
      <c r="CC1093" s="12"/>
      <c r="CD1093" s="12"/>
      <c r="CE1093" s="12"/>
    </row>
    <row r="1094" spans="1:83" ht="14.25" customHeight="1">
      <c r="A1094" s="12"/>
      <c r="B1094" s="12"/>
      <c r="C1094" s="12"/>
      <c r="D1094" s="12"/>
      <c r="E1094" s="12"/>
      <c r="F1094" s="12"/>
      <c r="G1094" s="12"/>
      <c r="H1094" s="12"/>
      <c r="I1094" s="12"/>
      <c r="J1094" s="12"/>
      <c r="K1094" s="12"/>
      <c r="L1094" s="12"/>
      <c r="M1094" s="12"/>
      <c r="N1094" s="12"/>
      <c r="O1094" s="12"/>
      <c r="P1094" s="12"/>
      <c r="Q1094" s="12"/>
      <c r="R1094" s="12"/>
      <c r="S1094" s="12"/>
      <c r="T1094" s="12"/>
      <c r="U1094" s="12"/>
      <c r="V1094" s="12"/>
      <c r="W1094" s="12"/>
      <c r="X1094" s="12"/>
      <c r="Y1094" s="12"/>
      <c r="Z1094" s="12"/>
      <c r="AA1094" s="12"/>
      <c r="AB1094" s="12"/>
      <c r="AC1094" s="12"/>
      <c r="AD1094" s="12"/>
      <c r="AE1094" s="12"/>
      <c r="AF1094" s="12"/>
      <c r="AG1094" s="12"/>
      <c r="AH1094" s="12"/>
      <c r="AI1094" s="12"/>
      <c r="AJ1094" s="12"/>
      <c r="AK1094" s="12"/>
      <c r="AL1094" s="12"/>
      <c r="AM1094" s="12"/>
      <c r="AN1094" s="12"/>
      <c r="AO1094" s="12"/>
      <c r="AP1094" s="12"/>
      <c r="AQ1094" s="12"/>
      <c r="AR1094" s="12"/>
      <c r="AS1094" s="12"/>
      <c r="AT1094" s="12"/>
      <c r="AU1094" s="12"/>
      <c r="AV1094" s="12"/>
      <c r="AW1094" s="12"/>
      <c r="AX1094" s="12"/>
      <c r="AY1094" s="12"/>
      <c r="AZ1094" s="12"/>
      <c r="BA1094" s="12"/>
      <c r="BB1094" s="12"/>
      <c r="BC1094" s="12"/>
      <c r="BD1094" s="12"/>
      <c r="BE1094" s="12"/>
      <c r="BF1094" s="12"/>
      <c r="BG1094" s="12"/>
      <c r="BH1094" s="12"/>
      <c r="BI1094" s="12"/>
      <c r="BJ1094" s="12"/>
      <c r="BK1094" s="12"/>
      <c r="BL1094" s="12"/>
      <c r="BM1094" s="12"/>
      <c r="BN1094" s="12"/>
      <c r="BO1094" s="12"/>
      <c r="BP1094" s="12"/>
      <c r="BQ1094" s="12"/>
      <c r="BR1094" s="12"/>
      <c r="BS1094" s="12"/>
      <c r="BT1094" s="12"/>
      <c r="BU1094" s="12"/>
      <c r="BV1094" s="12"/>
      <c r="BW1094" s="12"/>
      <c r="BX1094" s="12"/>
      <c r="BY1094" s="12"/>
      <c r="BZ1094" s="12"/>
      <c r="CA1094" s="12"/>
      <c r="CB1094" s="12"/>
      <c r="CC1094" s="12"/>
      <c r="CD1094" s="12"/>
      <c r="CE1094" s="12"/>
    </row>
    <row r="1095" spans="1:83" ht="14.25" customHeight="1">
      <c r="A1095" s="12"/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2"/>
      <c r="N1095" s="12"/>
      <c r="O1095" s="12"/>
      <c r="P1095" s="12"/>
      <c r="Q1095" s="12"/>
      <c r="R1095" s="12"/>
      <c r="S1095" s="12"/>
      <c r="T1095" s="12"/>
      <c r="U1095" s="12"/>
      <c r="V1095" s="12"/>
      <c r="W1095" s="12"/>
      <c r="X1095" s="12"/>
      <c r="Y1095" s="12"/>
      <c r="Z1095" s="12"/>
      <c r="AA1095" s="12"/>
      <c r="AB1095" s="12"/>
      <c r="AC1095" s="12"/>
      <c r="AD1095" s="12"/>
      <c r="AE1095" s="12"/>
      <c r="AF1095" s="12"/>
      <c r="AG1095" s="12"/>
      <c r="AH1095" s="12"/>
      <c r="AI1095" s="12"/>
      <c r="AJ1095" s="12"/>
      <c r="AK1095" s="12"/>
      <c r="AL1095" s="12"/>
      <c r="AM1095" s="12"/>
      <c r="AN1095" s="12"/>
      <c r="AO1095" s="12"/>
      <c r="AP1095" s="12"/>
      <c r="AQ1095" s="12"/>
      <c r="AR1095" s="12"/>
      <c r="AS1095" s="12"/>
      <c r="AT1095" s="12"/>
      <c r="AU1095" s="12"/>
      <c r="AV1095" s="12"/>
      <c r="AW1095" s="12"/>
      <c r="AX1095" s="12"/>
      <c r="AY1095" s="12"/>
      <c r="AZ1095" s="12"/>
      <c r="BA1095" s="12"/>
      <c r="BB1095" s="12"/>
      <c r="BC1095" s="12"/>
      <c r="BD1095" s="12"/>
      <c r="BE1095" s="12"/>
      <c r="BF1095" s="12"/>
      <c r="BG1095" s="12"/>
      <c r="BH1095" s="12"/>
      <c r="BI1095" s="12"/>
      <c r="BJ1095" s="12"/>
      <c r="BK1095" s="12"/>
      <c r="BL1095" s="12"/>
      <c r="BM1095" s="12"/>
      <c r="BN1095" s="12"/>
      <c r="BO1095" s="12"/>
      <c r="BP1095" s="12"/>
      <c r="BQ1095" s="12"/>
      <c r="BR1095" s="12"/>
      <c r="BS1095" s="12"/>
      <c r="BT1095" s="12"/>
      <c r="BU1095" s="12"/>
      <c r="BV1095" s="12"/>
      <c r="BW1095" s="12"/>
      <c r="BX1095" s="12"/>
      <c r="BY1095" s="12"/>
      <c r="BZ1095" s="12"/>
      <c r="CA1095" s="12"/>
      <c r="CB1095" s="12"/>
      <c r="CC1095" s="12"/>
      <c r="CD1095" s="12"/>
      <c r="CE1095" s="12"/>
    </row>
    <row r="1096" spans="1:83" ht="14.25" customHeight="1">
      <c r="A1096" s="12"/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2"/>
      <c r="N1096" s="12"/>
      <c r="O1096" s="12"/>
      <c r="P1096" s="12"/>
      <c r="Q1096" s="12"/>
      <c r="R1096" s="12"/>
      <c r="S1096" s="12"/>
      <c r="T1096" s="12"/>
      <c r="U1096" s="12"/>
      <c r="V1096" s="12"/>
      <c r="W1096" s="12"/>
      <c r="X1096" s="12"/>
      <c r="Y1096" s="12"/>
      <c r="Z1096" s="12"/>
      <c r="AA1096" s="12"/>
      <c r="AB1096" s="12"/>
      <c r="AC1096" s="12"/>
      <c r="AD1096" s="12"/>
      <c r="AE1096" s="12"/>
      <c r="AF1096" s="12"/>
      <c r="AG1096" s="12"/>
      <c r="AH1096" s="12"/>
      <c r="AI1096" s="12"/>
      <c r="AJ1096" s="12"/>
      <c r="AK1096" s="12"/>
      <c r="AL1096" s="12"/>
      <c r="AM1096" s="12"/>
      <c r="AN1096" s="12"/>
      <c r="AO1096" s="12"/>
      <c r="AP1096" s="12"/>
      <c r="AQ1096" s="12"/>
      <c r="AR1096" s="12"/>
      <c r="AS1096" s="12"/>
      <c r="AT1096" s="12"/>
      <c r="AU1096" s="12"/>
      <c r="AV1096" s="12"/>
      <c r="AW1096" s="12"/>
      <c r="AX1096" s="12"/>
      <c r="AY1096" s="12"/>
      <c r="AZ1096" s="12"/>
      <c r="BA1096" s="12"/>
      <c r="BB1096" s="12"/>
      <c r="BC1096" s="12"/>
      <c r="BD1096" s="12"/>
      <c r="BE1096" s="12"/>
      <c r="BF1096" s="12"/>
      <c r="BG1096" s="12"/>
      <c r="BH1096" s="12"/>
      <c r="BI1096" s="12"/>
      <c r="BJ1096" s="12"/>
      <c r="BK1096" s="12"/>
      <c r="BL1096" s="12"/>
      <c r="BM1096" s="12"/>
      <c r="BN1096" s="12"/>
      <c r="BO1096" s="12"/>
      <c r="BP1096" s="12"/>
      <c r="BQ1096" s="12"/>
      <c r="BR1096" s="12"/>
      <c r="BS1096" s="12"/>
      <c r="BT1096" s="12"/>
      <c r="BU1096" s="12"/>
      <c r="BV1096" s="12"/>
      <c r="BW1096" s="12"/>
      <c r="BX1096" s="12"/>
      <c r="BY1096" s="12"/>
      <c r="BZ1096" s="12"/>
      <c r="CA1096" s="12"/>
      <c r="CB1096" s="12"/>
      <c r="CC1096" s="12"/>
      <c r="CD1096" s="12"/>
      <c r="CE1096" s="12"/>
    </row>
    <row r="1097" spans="1:83" ht="14.25" customHeight="1">
      <c r="A1097" s="12"/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2"/>
      <c r="N1097" s="12"/>
      <c r="O1097" s="12"/>
      <c r="P1097" s="12"/>
      <c r="Q1097" s="12"/>
      <c r="R1097" s="12"/>
      <c r="S1097" s="12"/>
      <c r="T1097" s="12"/>
      <c r="U1097" s="12"/>
      <c r="V1097" s="12"/>
      <c r="W1097" s="12"/>
      <c r="X1097" s="12"/>
      <c r="Y1097" s="12"/>
      <c r="Z1097" s="12"/>
      <c r="AA1097" s="12"/>
      <c r="AB1097" s="12"/>
      <c r="AC1097" s="12"/>
      <c r="AD1097" s="12"/>
      <c r="AE1097" s="12"/>
      <c r="AF1097" s="12"/>
      <c r="AG1097" s="12"/>
      <c r="AH1097" s="12"/>
      <c r="AI1097" s="12"/>
      <c r="AJ1097" s="12"/>
      <c r="AK1097" s="12"/>
      <c r="AL1097" s="12"/>
      <c r="AM1097" s="12"/>
      <c r="AN1097" s="12"/>
      <c r="AO1097" s="12"/>
      <c r="AP1097" s="12"/>
      <c r="AQ1097" s="12"/>
      <c r="AR1097" s="12"/>
      <c r="AS1097" s="12"/>
      <c r="AT1097" s="12"/>
      <c r="AU1097" s="12"/>
      <c r="AV1097" s="12"/>
      <c r="AW1097" s="12"/>
      <c r="AX1097" s="12"/>
      <c r="AY1097" s="12"/>
      <c r="AZ1097" s="12"/>
      <c r="BA1097" s="12"/>
      <c r="BB1097" s="12"/>
      <c r="BC1097" s="12"/>
      <c r="BD1097" s="12"/>
      <c r="BE1097" s="12"/>
      <c r="BF1097" s="12"/>
      <c r="BG1097" s="12"/>
      <c r="BH1097" s="12"/>
      <c r="BI1097" s="12"/>
      <c r="BJ1097" s="12"/>
      <c r="BK1097" s="12"/>
      <c r="BL1097" s="12"/>
      <c r="BM1097" s="12"/>
      <c r="BN1097" s="12"/>
      <c r="BO1097" s="12"/>
      <c r="BP1097" s="12"/>
      <c r="BQ1097" s="12"/>
      <c r="BR1097" s="12"/>
      <c r="BS1097" s="12"/>
      <c r="BT1097" s="12"/>
      <c r="BU1097" s="12"/>
      <c r="BV1097" s="12"/>
      <c r="BW1097" s="12"/>
      <c r="BX1097" s="12"/>
      <c r="BY1097" s="12"/>
      <c r="BZ1097" s="12"/>
      <c r="CA1097" s="12"/>
      <c r="CB1097" s="12"/>
      <c r="CC1097" s="12"/>
      <c r="CD1097" s="12"/>
      <c r="CE1097" s="12"/>
    </row>
    <row r="1098" spans="1:83" ht="14.25" customHeight="1">
      <c r="A1098" s="12"/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2"/>
      <c r="N1098" s="12"/>
      <c r="O1098" s="12"/>
      <c r="P1098" s="12"/>
      <c r="Q1098" s="12"/>
      <c r="R1098" s="12"/>
      <c r="S1098" s="12"/>
      <c r="T1098" s="12"/>
      <c r="U1098" s="12"/>
      <c r="V1098" s="12"/>
      <c r="W1098" s="12"/>
      <c r="X1098" s="12"/>
      <c r="Y1098" s="12"/>
      <c r="Z1098" s="12"/>
      <c r="AA1098" s="12"/>
      <c r="AB1098" s="12"/>
      <c r="AC1098" s="12"/>
      <c r="AD1098" s="12"/>
      <c r="AE1098" s="12"/>
      <c r="AF1098" s="12"/>
      <c r="AG1098" s="12"/>
      <c r="AH1098" s="12"/>
      <c r="AI1098" s="12"/>
      <c r="AJ1098" s="12"/>
      <c r="AK1098" s="12"/>
      <c r="AL1098" s="12"/>
      <c r="AM1098" s="12"/>
      <c r="AN1098" s="12"/>
      <c r="AO1098" s="12"/>
      <c r="AP1098" s="12"/>
      <c r="AQ1098" s="12"/>
      <c r="AR1098" s="12"/>
      <c r="AS1098" s="12"/>
      <c r="AT1098" s="12"/>
      <c r="AU1098" s="12"/>
      <c r="AV1098" s="12"/>
      <c r="AW1098" s="12"/>
      <c r="AX1098" s="12"/>
      <c r="AY1098" s="12"/>
      <c r="AZ1098" s="12"/>
      <c r="BA1098" s="12"/>
      <c r="BB1098" s="12"/>
      <c r="BC1098" s="12"/>
      <c r="BD1098" s="12"/>
      <c r="BE1098" s="12"/>
      <c r="BF1098" s="12"/>
      <c r="BG1098" s="12"/>
      <c r="BH1098" s="12"/>
      <c r="BI1098" s="12"/>
      <c r="BJ1098" s="12"/>
      <c r="BK1098" s="12"/>
      <c r="BL1098" s="12"/>
      <c r="BM1098" s="12"/>
      <c r="BN1098" s="12"/>
      <c r="BO1098" s="12"/>
      <c r="BP1098" s="12"/>
      <c r="BQ1098" s="12"/>
      <c r="BR1098" s="12"/>
      <c r="BS1098" s="12"/>
      <c r="BT1098" s="12"/>
      <c r="BU1098" s="12"/>
      <c r="BV1098" s="12"/>
      <c r="BW1098" s="12"/>
      <c r="BX1098" s="12"/>
      <c r="BY1098" s="12"/>
      <c r="BZ1098" s="12"/>
      <c r="CA1098" s="12"/>
      <c r="CB1098" s="12"/>
      <c r="CC1098" s="12"/>
      <c r="CD1098" s="12"/>
      <c r="CE1098" s="12"/>
    </row>
    <row r="1099" spans="1:83" ht="14.25" customHeight="1">
      <c r="A1099" s="12"/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2"/>
      <c r="N1099" s="12"/>
      <c r="O1099" s="12"/>
      <c r="P1099" s="12"/>
      <c r="Q1099" s="12"/>
      <c r="R1099" s="12"/>
      <c r="S1099" s="12"/>
      <c r="T1099" s="12"/>
      <c r="U1099" s="12"/>
      <c r="V1099" s="12"/>
      <c r="W1099" s="12"/>
      <c r="X1099" s="12"/>
      <c r="Y1099" s="12"/>
      <c r="Z1099" s="12"/>
      <c r="AA1099" s="12"/>
      <c r="AB1099" s="12"/>
      <c r="AC1099" s="12"/>
      <c r="AD1099" s="12"/>
      <c r="AE1099" s="12"/>
      <c r="AF1099" s="12"/>
      <c r="AG1099" s="12"/>
      <c r="AH1099" s="12"/>
      <c r="AI1099" s="12"/>
      <c r="AJ1099" s="12"/>
      <c r="AK1099" s="12"/>
      <c r="AL1099" s="12"/>
      <c r="AM1099" s="12"/>
      <c r="AN1099" s="12"/>
      <c r="AO1099" s="12"/>
      <c r="AP1099" s="12"/>
      <c r="AQ1099" s="12"/>
      <c r="AR1099" s="12"/>
      <c r="AS1099" s="12"/>
      <c r="AT1099" s="12"/>
      <c r="AU1099" s="12"/>
      <c r="AV1099" s="12"/>
      <c r="AW1099" s="12"/>
      <c r="AX1099" s="12"/>
      <c r="AY1099" s="12"/>
      <c r="AZ1099" s="12"/>
      <c r="BA1099" s="12"/>
      <c r="BB1099" s="12"/>
      <c r="BC1099" s="12"/>
      <c r="BD1099" s="12"/>
      <c r="BE1099" s="12"/>
      <c r="BF1099" s="12"/>
      <c r="BG1099" s="12"/>
      <c r="BH1099" s="12"/>
      <c r="BI1099" s="12"/>
      <c r="BJ1099" s="12"/>
      <c r="BK1099" s="12"/>
      <c r="BL1099" s="12"/>
      <c r="BM1099" s="12"/>
      <c r="BN1099" s="12"/>
      <c r="BO1099" s="12"/>
      <c r="BP1099" s="12"/>
      <c r="BQ1099" s="12"/>
      <c r="BR1099" s="12"/>
      <c r="BS1099" s="12"/>
      <c r="BT1099" s="12"/>
      <c r="BU1099" s="12"/>
      <c r="BV1099" s="12"/>
      <c r="BW1099" s="12"/>
      <c r="BX1099" s="12"/>
      <c r="BY1099" s="12"/>
      <c r="BZ1099" s="12"/>
      <c r="CA1099" s="12"/>
      <c r="CB1099" s="12"/>
      <c r="CC1099" s="12"/>
      <c r="CD1099" s="12"/>
      <c r="CE1099" s="12"/>
    </row>
    <row r="1100" spans="1:83" ht="14.25" customHeight="1">
      <c r="A1100" s="12"/>
      <c r="B1100" s="12"/>
      <c r="C1100" s="12"/>
      <c r="D1100" s="12"/>
      <c r="E1100" s="12"/>
      <c r="F1100" s="12"/>
      <c r="G1100" s="12"/>
      <c r="H1100" s="12"/>
      <c r="I1100" s="12"/>
      <c r="J1100" s="12"/>
      <c r="K1100" s="12"/>
      <c r="L1100" s="12"/>
      <c r="M1100" s="12"/>
      <c r="N1100" s="12"/>
      <c r="O1100" s="12"/>
      <c r="P1100" s="12"/>
      <c r="Q1100" s="12"/>
      <c r="R1100" s="12"/>
      <c r="S1100" s="12"/>
      <c r="T1100" s="12"/>
      <c r="U1100" s="12"/>
      <c r="V1100" s="12"/>
      <c r="W1100" s="12"/>
      <c r="X1100" s="12"/>
      <c r="Y1100" s="12"/>
      <c r="Z1100" s="12"/>
      <c r="AA1100" s="12"/>
      <c r="AB1100" s="12"/>
      <c r="AC1100" s="12"/>
      <c r="AD1100" s="12"/>
      <c r="AE1100" s="12"/>
      <c r="AF1100" s="12"/>
      <c r="AG1100" s="12"/>
      <c r="AH1100" s="12"/>
      <c r="AI1100" s="12"/>
      <c r="AJ1100" s="12"/>
      <c r="AK1100" s="12"/>
      <c r="AL1100" s="12"/>
      <c r="AM1100" s="12"/>
      <c r="AN1100" s="12"/>
      <c r="AO1100" s="12"/>
      <c r="AP1100" s="12"/>
      <c r="AQ1100" s="12"/>
      <c r="AR1100" s="12"/>
      <c r="AS1100" s="12"/>
      <c r="AT1100" s="12"/>
      <c r="AU1100" s="12"/>
      <c r="AV1100" s="12"/>
      <c r="AW1100" s="12"/>
      <c r="AX1100" s="12"/>
      <c r="AY1100" s="12"/>
      <c r="AZ1100" s="12"/>
      <c r="BA1100" s="12"/>
      <c r="BB1100" s="12"/>
      <c r="BC1100" s="12"/>
      <c r="BD1100" s="12"/>
      <c r="BE1100" s="12"/>
      <c r="BF1100" s="12"/>
      <c r="BG1100" s="12"/>
      <c r="BH1100" s="12"/>
      <c r="BI1100" s="12"/>
      <c r="BJ1100" s="12"/>
      <c r="BK1100" s="12"/>
      <c r="BL1100" s="12"/>
      <c r="BM1100" s="12"/>
      <c r="BN1100" s="12"/>
      <c r="BO1100" s="12"/>
      <c r="BP1100" s="12"/>
      <c r="BQ1100" s="12"/>
      <c r="BR1100" s="12"/>
      <c r="BS1100" s="12"/>
      <c r="BT1100" s="12"/>
      <c r="BU1100" s="12"/>
      <c r="BV1100" s="12"/>
      <c r="BW1100" s="12"/>
      <c r="BX1100" s="12"/>
      <c r="BY1100" s="12"/>
      <c r="BZ1100" s="12"/>
      <c r="CA1100" s="12"/>
      <c r="CB1100" s="12"/>
      <c r="CC1100" s="12"/>
      <c r="CD1100" s="12"/>
      <c r="CE1100" s="12"/>
    </row>
    <row r="1101" spans="1:83" ht="14.25" customHeight="1">
      <c r="A1101" s="12"/>
      <c r="B1101" s="12"/>
      <c r="C1101" s="12"/>
      <c r="D1101" s="12"/>
      <c r="E1101" s="12"/>
      <c r="F1101" s="12"/>
      <c r="G1101" s="12"/>
      <c r="H1101" s="12"/>
      <c r="I1101" s="12"/>
      <c r="J1101" s="12"/>
      <c r="K1101" s="12"/>
      <c r="L1101" s="12"/>
      <c r="M1101" s="12"/>
      <c r="N1101" s="12"/>
      <c r="O1101" s="12"/>
      <c r="P1101" s="12"/>
      <c r="Q1101" s="12"/>
      <c r="R1101" s="12"/>
      <c r="S1101" s="12"/>
      <c r="T1101" s="12"/>
      <c r="U1101" s="12"/>
      <c r="V1101" s="12"/>
      <c r="W1101" s="12"/>
      <c r="X1101" s="12"/>
      <c r="Y1101" s="12"/>
      <c r="Z1101" s="12"/>
      <c r="AA1101" s="12"/>
      <c r="AB1101" s="12"/>
      <c r="AC1101" s="12"/>
      <c r="AD1101" s="12"/>
      <c r="AE1101" s="12"/>
      <c r="AF1101" s="12"/>
      <c r="AG1101" s="12"/>
      <c r="AH1101" s="12"/>
      <c r="AI1101" s="12"/>
      <c r="AJ1101" s="12"/>
      <c r="AK1101" s="12"/>
      <c r="AL1101" s="12"/>
      <c r="AM1101" s="12"/>
      <c r="AN1101" s="12"/>
      <c r="AO1101" s="12"/>
      <c r="AP1101" s="12"/>
      <c r="AQ1101" s="12"/>
      <c r="AR1101" s="12"/>
      <c r="AS1101" s="12"/>
      <c r="AT1101" s="12"/>
      <c r="AU1101" s="12"/>
      <c r="AV1101" s="12"/>
      <c r="AW1101" s="12"/>
      <c r="AX1101" s="12"/>
      <c r="AY1101" s="12"/>
      <c r="AZ1101" s="12"/>
      <c r="BA1101" s="12"/>
      <c r="BB1101" s="12"/>
      <c r="BC1101" s="12"/>
      <c r="BD1101" s="12"/>
      <c r="BE1101" s="12"/>
      <c r="BF1101" s="12"/>
      <c r="BG1101" s="12"/>
      <c r="BH1101" s="12"/>
      <c r="BI1101" s="12"/>
      <c r="BJ1101" s="12"/>
      <c r="BK1101" s="12"/>
      <c r="BL1101" s="12"/>
      <c r="BM1101" s="12"/>
      <c r="BN1101" s="12"/>
      <c r="BO1101" s="12"/>
      <c r="BP1101" s="12"/>
      <c r="BQ1101" s="12"/>
      <c r="BR1101" s="12"/>
      <c r="BS1101" s="12"/>
      <c r="BT1101" s="12"/>
      <c r="BU1101" s="12"/>
      <c r="BV1101" s="12"/>
      <c r="BW1101" s="12"/>
      <c r="BX1101" s="12"/>
      <c r="BY1101" s="12"/>
      <c r="BZ1101" s="12"/>
      <c r="CA1101" s="12"/>
      <c r="CB1101" s="12"/>
      <c r="CC1101" s="12"/>
      <c r="CD1101" s="12"/>
      <c r="CE1101" s="12"/>
    </row>
    <row r="1102" spans="1:83" ht="14.25" customHeight="1">
      <c r="A1102" s="12"/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2"/>
      <c r="N1102" s="12"/>
      <c r="O1102" s="12"/>
      <c r="P1102" s="12"/>
      <c r="Q1102" s="12"/>
      <c r="R1102" s="12"/>
      <c r="S1102" s="12"/>
      <c r="T1102" s="12"/>
      <c r="U1102" s="12"/>
      <c r="V1102" s="12"/>
      <c r="W1102" s="12"/>
      <c r="X1102" s="12"/>
      <c r="Y1102" s="12"/>
      <c r="Z1102" s="12"/>
      <c r="AA1102" s="12"/>
      <c r="AB1102" s="12"/>
      <c r="AC1102" s="12"/>
      <c r="AD1102" s="12"/>
      <c r="AE1102" s="12"/>
      <c r="AF1102" s="12"/>
      <c r="AG1102" s="12"/>
      <c r="AH1102" s="12"/>
      <c r="AI1102" s="12"/>
      <c r="AJ1102" s="12"/>
      <c r="AK1102" s="12"/>
      <c r="AL1102" s="12"/>
      <c r="AM1102" s="12"/>
      <c r="AN1102" s="12"/>
      <c r="AO1102" s="12"/>
      <c r="AP1102" s="12"/>
      <c r="AQ1102" s="12"/>
      <c r="AR1102" s="12"/>
      <c r="AS1102" s="12"/>
      <c r="AT1102" s="12"/>
      <c r="AU1102" s="12"/>
      <c r="AV1102" s="12"/>
      <c r="AW1102" s="12"/>
      <c r="AX1102" s="12"/>
      <c r="AY1102" s="12"/>
      <c r="AZ1102" s="12"/>
      <c r="BA1102" s="12"/>
      <c r="BB1102" s="12"/>
      <c r="BC1102" s="12"/>
      <c r="BD1102" s="12"/>
      <c r="BE1102" s="12"/>
      <c r="BF1102" s="12"/>
      <c r="BG1102" s="12"/>
      <c r="BH1102" s="12"/>
      <c r="BI1102" s="12"/>
      <c r="BJ1102" s="12"/>
      <c r="BK1102" s="12"/>
      <c r="BL1102" s="12"/>
      <c r="BM1102" s="12"/>
      <c r="BN1102" s="12"/>
      <c r="BO1102" s="12"/>
      <c r="BP1102" s="12"/>
      <c r="BQ1102" s="12"/>
      <c r="BR1102" s="12"/>
      <c r="BS1102" s="12"/>
      <c r="BT1102" s="12"/>
      <c r="BU1102" s="12"/>
      <c r="BV1102" s="12"/>
      <c r="BW1102" s="12"/>
      <c r="BX1102" s="12"/>
      <c r="BY1102" s="12"/>
      <c r="BZ1102" s="12"/>
      <c r="CA1102" s="12"/>
      <c r="CB1102" s="12"/>
      <c r="CC1102" s="12"/>
      <c r="CD1102" s="12"/>
      <c r="CE1102" s="12"/>
    </row>
    <row r="1103" spans="1:83" ht="14.25" customHeight="1">
      <c r="A1103" s="12"/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2"/>
      <c r="N1103" s="12"/>
      <c r="O1103" s="12"/>
      <c r="P1103" s="12"/>
      <c r="Q1103" s="12"/>
      <c r="R1103" s="12"/>
      <c r="S1103" s="12"/>
      <c r="T1103" s="12"/>
      <c r="U1103" s="12"/>
      <c r="V1103" s="12"/>
      <c r="W1103" s="12"/>
      <c r="X1103" s="12"/>
      <c r="Y1103" s="12"/>
      <c r="Z1103" s="12"/>
      <c r="AA1103" s="12"/>
      <c r="AB1103" s="12"/>
      <c r="AC1103" s="12"/>
      <c r="AD1103" s="12"/>
      <c r="AE1103" s="12"/>
      <c r="AF1103" s="12"/>
      <c r="AG1103" s="12"/>
      <c r="AH1103" s="12"/>
      <c r="AI1103" s="12"/>
      <c r="AJ1103" s="12"/>
      <c r="AK1103" s="12"/>
      <c r="AL1103" s="12"/>
      <c r="AM1103" s="12"/>
      <c r="AN1103" s="12"/>
      <c r="AO1103" s="12"/>
      <c r="AP1103" s="12"/>
      <c r="AQ1103" s="12"/>
      <c r="AR1103" s="12"/>
      <c r="AS1103" s="12"/>
      <c r="AT1103" s="12"/>
      <c r="AU1103" s="12"/>
      <c r="AV1103" s="12"/>
      <c r="AW1103" s="12"/>
      <c r="AX1103" s="12"/>
      <c r="AY1103" s="12"/>
      <c r="AZ1103" s="12"/>
      <c r="BA1103" s="12"/>
      <c r="BB1103" s="12"/>
      <c r="BC1103" s="12"/>
      <c r="BD1103" s="12"/>
      <c r="BE1103" s="12"/>
      <c r="BF1103" s="12"/>
      <c r="BG1103" s="12"/>
      <c r="BH1103" s="12"/>
      <c r="BI1103" s="12"/>
      <c r="BJ1103" s="12"/>
      <c r="BK1103" s="12"/>
      <c r="BL1103" s="12"/>
      <c r="BM1103" s="12"/>
      <c r="BN1103" s="12"/>
      <c r="BO1103" s="12"/>
      <c r="BP1103" s="12"/>
      <c r="BQ1103" s="12"/>
      <c r="BR1103" s="12"/>
      <c r="BS1103" s="12"/>
      <c r="BT1103" s="12"/>
      <c r="BU1103" s="12"/>
      <c r="BV1103" s="12"/>
      <c r="BW1103" s="12"/>
      <c r="BX1103" s="12"/>
      <c r="BY1103" s="12"/>
      <c r="BZ1103" s="12"/>
      <c r="CA1103" s="12"/>
      <c r="CB1103" s="12"/>
      <c r="CC1103" s="12"/>
      <c r="CD1103" s="12"/>
      <c r="CE1103" s="12"/>
    </row>
    <row r="1104" spans="1:83" ht="14.25" customHeight="1">
      <c r="A1104" s="12"/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2"/>
      <c r="N1104" s="12"/>
      <c r="O1104" s="12"/>
      <c r="P1104" s="12"/>
      <c r="Q1104" s="12"/>
      <c r="R1104" s="12"/>
      <c r="S1104" s="12"/>
      <c r="T1104" s="12"/>
      <c r="U1104" s="12"/>
      <c r="V1104" s="12"/>
      <c r="W1104" s="12"/>
      <c r="X1104" s="12"/>
      <c r="Y1104" s="12"/>
      <c r="Z1104" s="12"/>
      <c r="AA1104" s="12"/>
      <c r="AB1104" s="12"/>
      <c r="AC1104" s="12"/>
      <c r="AD1104" s="12"/>
      <c r="AE1104" s="12"/>
      <c r="AF1104" s="12"/>
      <c r="AG1104" s="12"/>
      <c r="AH1104" s="12"/>
      <c r="AI1104" s="12"/>
      <c r="AJ1104" s="12"/>
      <c r="AK1104" s="12"/>
      <c r="AL1104" s="12"/>
      <c r="AM1104" s="12"/>
      <c r="AN1104" s="12"/>
      <c r="AO1104" s="12"/>
      <c r="AP1104" s="12"/>
      <c r="AQ1104" s="12"/>
      <c r="AR1104" s="12"/>
      <c r="AS1104" s="12"/>
      <c r="AT1104" s="12"/>
      <c r="AU1104" s="12"/>
      <c r="AV1104" s="12"/>
      <c r="AW1104" s="12"/>
      <c r="AX1104" s="12"/>
      <c r="AY1104" s="12"/>
      <c r="AZ1104" s="12"/>
      <c r="BA1104" s="12"/>
      <c r="BB1104" s="12"/>
      <c r="BC1104" s="12"/>
      <c r="BD1104" s="12"/>
      <c r="BE1104" s="12"/>
      <c r="BF1104" s="12"/>
      <c r="BG1104" s="12"/>
      <c r="BH1104" s="12"/>
      <c r="BI1104" s="12"/>
      <c r="BJ1104" s="12"/>
      <c r="BK1104" s="12"/>
      <c r="BL1104" s="12"/>
      <c r="BM1104" s="12"/>
      <c r="BN1104" s="12"/>
      <c r="BO1104" s="12"/>
      <c r="BP1104" s="12"/>
      <c r="BQ1104" s="12"/>
      <c r="BR1104" s="12"/>
      <c r="BS1104" s="12"/>
      <c r="BT1104" s="12"/>
      <c r="BU1104" s="12"/>
      <c r="BV1104" s="12"/>
      <c r="BW1104" s="12"/>
      <c r="BX1104" s="12"/>
      <c r="BY1104" s="12"/>
      <c r="BZ1104" s="12"/>
      <c r="CA1104" s="12"/>
      <c r="CB1104" s="12"/>
      <c r="CC1104" s="12"/>
      <c r="CD1104" s="12"/>
      <c r="CE1104" s="12"/>
    </row>
    <row r="1105" spans="1:83" ht="14.25" customHeight="1">
      <c r="A1105" s="12"/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2"/>
      <c r="N1105" s="12"/>
      <c r="O1105" s="12"/>
      <c r="P1105" s="12"/>
      <c r="Q1105" s="12"/>
      <c r="R1105" s="12"/>
      <c r="S1105" s="12"/>
      <c r="T1105" s="12"/>
      <c r="U1105" s="12"/>
      <c r="V1105" s="12"/>
      <c r="W1105" s="12"/>
      <c r="X1105" s="12"/>
      <c r="Y1105" s="12"/>
      <c r="Z1105" s="12"/>
      <c r="AA1105" s="12"/>
      <c r="AB1105" s="12"/>
      <c r="AC1105" s="12"/>
      <c r="AD1105" s="12"/>
      <c r="AE1105" s="12"/>
      <c r="AF1105" s="12"/>
      <c r="AG1105" s="12"/>
      <c r="AH1105" s="12"/>
      <c r="AI1105" s="12"/>
      <c r="AJ1105" s="12"/>
      <c r="AK1105" s="12"/>
      <c r="AL1105" s="12"/>
      <c r="AM1105" s="12"/>
      <c r="AN1105" s="12"/>
      <c r="AO1105" s="12"/>
      <c r="AP1105" s="12"/>
      <c r="AQ1105" s="12"/>
      <c r="AR1105" s="12"/>
      <c r="AS1105" s="12"/>
      <c r="AT1105" s="12"/>
      <c r="AU1105" s="12"/>
      <c r="AV1105" s="12"/>
      <c r="AW1105" s="12"/>
      <c r="AX1105" s="12"/>
      <c r="AY1105" s="12"/>
      <c r="AZ1105" s="12"/>
      <c r="BA1105" s="12"/>
      <c r="BB1105" s="12"/>
      <c r="BC1105" s="12"/>
      <c r="BD1105" s="12"/>
      <c r="BE1105" s="12"/>
      <c r="BF1105" s="12"/>
      <c r="BG1105" s="12"/>
      <c r="BH1105" s="12"/>
      <c r="BI1105" s="12"/>
      <c r="BJ1105" s="12"/>
      <c r="BK1105" s="12"/>
      <c r="BL1105" s="12"/>
      <c r="BM1105" s="12"/>
      <c r="BN1105" s="12"/>
      <c r="BO1105" s="12"/>
      <c r="BP1105" s="12"/>
      <c r="BQ1105" s="12"/>
      <c r="BR1105" s="12"/>
      <c r="BS1105" s="12"/>
      <c r="BT1105" s="12"/>
      <c r="BU1105" s="12"/>
      <c r="BV1105" s="12"/>
      <c r="BW1105" s="12"/>
      <c r="BX1105" s="12"/>
      <c r="BY1105" s="12"/>
      <c r="BZ1105" s="12"/>
      <c r="CA1105" s="12"/>
      <c r="CB1105" s="12"/>
      <c r="CC1105" s="12"/>
      <c r="CD1105" s="12"/>
      <c r="CE1105" s="12"/>
    </row>
    <row r="1106" spans="1:83" ht="14.25" customHeight="1">
      <c r="A1106" s="12"/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2"/>
      <c r="N1106" s="12"/>
      <c r="O1106" s="12"/>
      <c r="P1106" s="12"/>
      <c r="Q1106" s="12"/>
      <c r="R1106" s="12"/>
      <c r="S1106" s="12"/>
      <c r="T1106" s="12"/>
      <c r="U1106" s="12"/>
      <c r="V1106" s="12"/>
      <c r="W1106" s="12"/>
      <c r="X1106" s="12"/>
      <c r="Y1106" s="12"/>
      <c r="Z1106" s="12"/>
      <c r="AA1106" s="12"/>
      <c r="AB1106" s="12"/>
      <c r="AC1106" s="12"/>
      <c r="AD1106" s="12"/>
      <c r="AE1106" s="12"/>
      <c r="AF1106" s="12"/>
      <c r="AG1106" s="12"/>
      <c r="AH1106" s="12"/>
      <c r="AI1106" s="12"/>
      <c r="AJ1106" s="12"/>
      <c r="AK1106" s="12"/>
      <c r="AL1106" s="12"/>
      <c r="AM1106" s="12"/>
      <c r="AN1106" s="12"/>
      <c r="AO1106" s="12"/>
      <c r="AP1106" s="12"/>
      <c r="AQ1106" s="12"/>
      <c r="AR1106" s="12"/>
      <c r="AS1106" s="12"/>
      <c r="AT1106" s="12"/>
      <c r="AU1106" s="12"/>
      <c r="AV1106" s="12"/>
      <c r="AW1106" s="12"/>
      <c r="AX1106" s="12"/>
      <c r="AY1106" s="12"/>
      <c r="AZ1106" s="12"/>
      <c r="BA1106" s="12"/>
      <c r="BB1106" s="12"/>
      <c r="BC1106" s="12"/>
      <c r="BD1106" s="12"/>
      <c r="BE1106" s="12"/>
      <c r="BF1106" s="12"/>
      <c r="BG1106" s="12"/>
      <c r="BH1106" s="12"/>
      <c r="BI1106" s="12"/>
      <c r="BJ1106" s="12"/>
      <c r="BK1106" s="12"/>
      <c r="BL1106" s="12"/>
      <c r="BM1106" s="12"/>
      <c r="BN1106" s="12"/>
      <c r="BO1106" s="12"/>
      <c r="BP1106" s="12"/>
      <c r="BQ1106" s="12"/>
      <c r="BR1106" s="12"/>
      <c r="BS1106" s="12"/>
      <c r="BT1106" s="12"/>
      <c r="BU1106" s="12"/>
      <c r="BV1106" s="12"/>
      <c r="BW1106" s="12"/>
      <c r="BX1106" s="12"/>
      <c r="BY1106" s="12"/>
      <c r="BZ1106" s="12"/>
      <c r="CA1106" s="12"/>
      <c r="CB1106" s="12"/>
      <c r="CC1106" s="12"/>
      <c r="CD1106" s="12"/>
      <c r="CE1106" s="12"/>
    </row>
    <row r="1107" spans="1:83" ht="14.25" customHeight="1">
      <c r="A1107" s="12"/>
      <c r="B1107" s="12"/>
      <c r="C1107" s="12"/>
      <c r="D1107" s="12"/>
      <c r="E1107" s="12"/>
      <c r="F1107" s="12"/>
      <c r="G1107" s="12"/>
      <c r="H1107" s="12"/>
      <c r="I1107" s="12"/>
      <c r="J1107" s="12"/>
      <c r="K1107" s="12"/>
      <c r="L1107" s="12"/>
      <c r="M1107" s="12"/>
      <c r="N1107" s="12"/>
      <c r="O1107" s="12"/>
      <c r="P1107" s="12"/>
      <c r="Q1107" s="12"/>
      <c r="R1107" s="12"/>
      <c r="S1107" s="12"/>
      <c r="T1107" s="12"/>
      <c r="U1107" s="12"/>
      <c r="V1107" s="12"/>
      <c r="W1107" s="12"/>
      <c r="X1107" s="12"/>
      <c r="Y1107" s="12"/>
      <c r="Z1107" s="12"/>
      <c r="AA1107" s="12"/>
      <c r="AB1107" s="12"/>
      <c r="AC1107" s="12"/>
      <c r="AD1107" s="12"/>
      <c r="AE1107" s="12"/>
      <c r="AF1107" s="12"/>
      <c r="AG1107" s="12"/>
      <c r="AH1107" s="12"/>
      <c r="AI1107" s="12"/>
      <c r="AJ1107" s="12"/>
      <c r="AK1107" s="12"/>
      <c r="AL1107" s="12"/>
      <c r="AM1107" s="12"/>
      <c r="AN1107" s="12"/>
      <c r="AO1107" s="12"/>
      <c r="AP1107" s="12"/>
      <c r="AQ1107" s="12"/>
      <c r="AR1107" s="12"/>
      <c r="AS1107" s="12"/>
      <c r="AT1107" s="12"/>
      <c r="AU1107" s="12"/>
      <c r="AV1107" s="12"/>
      <c r="AW1107" s="12"/>
      <c r="AX1107" s="12"/>
      <c r="AY1107" s="12"/>
      <c r="AZ1107" s="12"/>
      <c r="BA1107" s="12"/>
      <c r="BB1107" s="12"/>
      <c r="BC1107" s="12"/>
      <c r="BD1107" s="12"/>
      <c r="BE1107" s="12"/>
      <c r="BF1107" s="12"/>
      <c r="BG1107" s="12"/>
      <c r="BH1107" s="12"/>
      <c r="BI1107" s="12"/>
      <c r="BJ1107" s="12"/>
      <c r="BK1107" s="12"/>
      <c r="BL1107" s="12"/>
      <c r="BM1107" s="12"/>
      <c r="BN1107" s="12"/>
      <c r="BO1107" s="12"/>
      <c r="BP1107" s="12"/>
      <c r="BQ1107" s="12"/>
      <c r="BR1107" s="12"/>
      <c r="BS1107" s="12"/>
      <c r="BT1107" s="12"/>
      <c r="BU1107" s="12"/>
      <c r="BV1107" s="12"/>
      <c r="BW1107" s="12"/>
      <c r="BX1107" s="12"/>
      <c r="BY1107" s="12"/>
      <c r="BZ1107" s="12"/>
      <c r="CA1107" s="12"/>
      <c r="CB1107" s="12"/>
      <c r="CC1107" s="12"/>
      <c r="CD1107" s="12"/>
      <c r="CE1107" s="12"/>
    </row>
    <row r="1108" spans="1:83" ht="14.25" customHeight="1">
      <c r="A1108" s="12"/>
      <c r="B1108" s="12"/>
      <c r="C1108" s="12"/>
      <c r="D1108" s="12"/>
      <c r="E1108" s="12"/>
      <c r="F1108" s="12"/>
      <c r="G1108" s="12"/>
      <c r="H1108" s="12"/>
      <c r="I1108" s="12"/>
      <c r="J1108" s="12"/>
      <c r="K1108" s="12"/>
      <c r="L1108" s="12"/>
      <c r="M1108" s="12"/>
      <c r="N1108" s="12"/>
      <c r="O1108" s="12"/>
      <c r="P1108" s="12"/>
      <c r="Q1108" s="12"/>
      <c r="R1108" s="12"/>
      <c r="S1108" s="12"/>
      <c r="T1108" s="12"/>
      <c r="U1108" s="12"/>
      <c r="V1108" s="12"/>
      <c r="W1108" s="12"/>
      <c r="X1108" s="12"/>
      <c r="Y1108" s="12"/>
      <c r="Z1108" s="12"/>
      <c r="AA1108" s="12"/>
      <c r="AB1108" s="12"/>
      <c r="AC1108" s="12"/>
      <c r="AD1108" s="12"/>
      <c r="AE1108" s="12"/>
      <c r="AF1108" s="12"/>
      <c r="AG1108" s="12"/>
      <c r="AH1108" s="12"/>
      <c r="AI1108" s="12"/>
      <c r="AJ1108" s="12"/>
      <c r="AK1108" s="12"/>
      <c r="AL1108" s="12"/>
      <c r="AM1108" s="12"/>
      <c r="AN1108" s="12"/>
      <c r="AO1108" s="12"/>
      <c r="AP1108" s="12"/>
      <c r="AQ1108" s="12"/>
      <c r="AR1108" s="12"/>
      <c r="AS1108" s="12"/>
      <c r="AT1108" s="12"/>
      <c r="AU1108" s="12"/>
      <c r="AV1108" s="12"/>
      <c r="AW1108" s="12"/>
      <c r="AX1108" s="12"/>
      <c r="AY1108" s="12"/>
      <c r="AZ1108" s="12"/>
      <c r="BA1108" s="12"/>
      <c r="BB1108" s="12"/>
      <c r="BC1108" s="12"/>
      <c r="BD1108" s="12"/>
      <c r="BE1108" s="12"/>
      <c r="BF1108" s="12"/>
      <c r="BG1108" s="12"/>
      <c r="BH1108" s="12"/>
      <c r="BI1108" s="12"/>
      <c r="BJ1108" s="12"/>
      <c r="BK1108" s="12"/>
      <c r="BL1108" s="12"/>
      <c r="BM1108" s="12"/>
      <c r="BN1108" s="12"/>
      <c r="BO1108" s="12"/>
      <c r="BP1108" s="12"/>
      <c r="BQ1108" s="12"/>
      <c r="BR1108" s="12"/>
      <c r="BS1108" s="12"/>
      <c r="BT1108" s="12"/>
      <c r="BU1108" s="12"/>
      <c r="BV1108" s="12"/>
      <c r="BW1108" s="12"/>
      <c r="BX1108" s="12"/>
      <c r="BY1108" s="12"/>
      <c r="BZ1108" s="12"/>
      <c r="CA1108" s="12"/>
      <c r="CB1108" s="12"/>
      <c r="CC1108" s="12"/>
      <c r="CD1108" s="12"/>
      <c r="CE1108" s="12"/>
    </row>
    <row r="1109" spans="1:83" ht="14.25" customHeight="1">
      <c r="A1109" s="12"/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2"/>
      <c r="N1109" s="12"/>
      <c r="O1109" s="12"/>
      <c r="P1109" s="12"/>
      <c r="Q1109" s="12"/>
      <c r="R1109" s="12"/>
      <c r="S1109" s="12"/>
      <c r="T1109" s="12"/>
      <c r="U1109" s="12"/>
      <c r="V1109" s="12"/>
      <c r="W1109" s="12"/>
      <c r="X1109" s="12"/>
      <c r="Y1109" s="12"/>
      <c r="Z1109" s="12"/>
      <c r="AA1109" s="12"/>
      <c r="AB1109" s="12"/>
      <c r="AC1109" s="12"/>
      <c r="AD1109" s="12"/>
      <c r="AE1109" s="12"/>
      <c r="AF1109" s="12"/>
      <c r="AG1109" s="12"/>
      <c r="AH1109" s="12"/>
      <c r="AI1109" s="12"/>
      <c r="AJ1109" s="12"/>
      <c r="AK1109" s="12"/>
      <c r="AL1109" s="12"/>
      <c r="AM1109" s="12"/>
      <c r="AN1109" s="12"/>
      <c r="AO1109" s="12"/>
      <c r="AP1109" s="12"/>
      <c r="AQ1109" s="12"/>
      <c r="AR1109" s="12"/>
      <c r="AS1109" s="12"/>
      <c r="AT1109" s="12"/>
      <c r="AU1109" s="12"/>
      <c r="AV1109" s="12"/>
      <c r="AW1109" s="12"/>
      <c r="AX1109" s="12"/>
      <c r="AY1109" s="12"/>
      <c r="AZ1109" s="12"/>
      <c r="BA1109" s="12"/>
      <c r="BB1109" s="12"/>
      <c r="BC1109" s="12"/>
      <c r="BD1109" s="12"/>
      <c r="BE1109" s="12"/>
      <c r="BF1109" s="12"/>
      <c r="BG1109" s="12"/>
      <c r="BH1109" s="12"/>
      <c r="BI1109" s="12"/>
      <c r="BJ1109" s="12"/>
      <c r="BK1109" s="12"/>
      <c r="BL1109" s="12"/>
      <c r="BM1109" s="12"/>
      <c r="BN1109" s="12"/>
      <c r="BO1109" s="12"/>
      <c r="BP1109" s="12"/>
      <c r="BQ1109" s="12"/>
      <c r="BR1109" s="12"/>
      <c r="BS1109" s="12"/>
      <c r="BT1109" s="12"/>
      <c r="BU1109" s="12"/>
      <c r="BV1109" s="12"/>
      <c r="BW1109" s="12"/>
      <c r="BX1109" s="12"/>
      <c r="BY1109" s="12"/>
      <c r="BZ1109" s="12"/>
      <c r="CA1109" s="12"/>
      <c r="CB1109" s="12"/>
      <c r="CC1109" s="12"/>
      <c r="CD1109" s="12"/>
      <c r="CE1109" s="12"/>
    </row>
    <row r="1110" spans="1:83" ht="14.25" customHeight="1">
      <c r="A1110" s="12"/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2"/>
      <c r="N1110" s="12"/>
      <c r="O1110" s="12"/>
      <c r="P1110" s="12"/>
      <c r="Q1110" s="12"/>
      <c r="R1110" s="12"/>
      <c r="S1110" s="12"/>
      <c r="T1110" s="12"/>
      <c r="U1110" s="12"/>
      <c r="V1110" s="12"/>
      <c r="W1110" s="12"/>
      <c r="X1110" s="12"/>
      <c r="Y1110" s="12"/>
      <c r="Z1110" s="12"/>
      <c r="AA1110" s="12"/>
      <c r="AB1110" s="12"/>
      <c r="AC1110" s="12"/>
      <c r="AD1110" s="12"/>
      <c r="AE1110" s="12"/>
      <c r="AF1110" s="12"/>
      <c r="AG1110" s="12"/>
      <c r="AH1110" s="12"/>
      <c r="AI1110" s="12"/>
      <c r="AJ1110" s="12"/>
      <c r="AK1110" s="12"/>
      <c r="AL1110" s="12"/>
      <c r="AM1110" s="12"/>
      <c r="AN1110" s="12"/>
      <c r="AO1110" s="12"/>
      <c r="AP1110" s="12"/>
      <c r="AQ1110" s="12"/>
      <c r="AR1110" s="12"/>
      <c r="AS1110" s="12"/>
      <c r="AT1110" s="12"/>
      <c r="AU1110" s="12"/>
      <c r="AV1110" s="12"/>
      <c r="AW1110" s="12"/>
      <c r="AX1110" s="12"/>
      <c r="AY1110" s="12"/>
      <c r="AZ1110" s="12"/>
      <c r="BA1110" s="12"/>
      <c r="BB1110" s="12"/>
      <c r="BC1110" s="12"/>
      <c r="BD1110" s="12"/>
      <c r="BE1110" s="12"/>
      <c r="BF1110" s="12"/>
      <c r="BG1110" s="12"/>
      <c r="BH1110" s="12"/>
      <c r="BI1110" s="12"/>
      <c r="BJ1110" s="12"/>
      <c r="BK1110" s="12"/>
      <c r="BL1110" s="12"/>
      <c r="BM1110" s="12"/>
      <c r="BN1110" s="12"/>
      <c r="BO1110" s="12"/>
      <c r="BP1110" s="12"/>
      <c r="BQ1110" s="12"/>
      <c r="BR1110" s="12"/>
      <c r="BS1110" s="12"/>
      <c r="BT1110" s="12"/>
      <c r="BU1110" s="12"/>
      <c r="BV1110" s="12"/>
      <c r="BW1110" s="12"/>
      <c r="BX1110" s="12"/>
      <c r="BY1110" s="12"/>
      <c r="BZ1110" s="12"/>
      <c r="CA1110" s="12"/>
      <c r="CB1110" s="12"/>
      <c r="CC1110" s="12"/>
      <c r="CD1110" s="12"/>
      <c r="CE1110" s="12"/>
    </row>
    <row r="1111" spans="1:83" ht="14.25" customHeight="1">
      <c r="A1111" s="12"/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2"/>
      <c r="N1111" s="12"/>
      <c r="O1111" s="12"/>
      <c r="P1111" s="12"/>
      <c r="Q1111" s="12"/>
      <c r="R1111" s="12"/>
      <c r="S1111" s="12"/>
      <c r="T1111" s="12"/>
      <c r="U1111" s="12"/>
      <c r="V1111" s="12"/>
      <c r="W1111" s="12"/>
      <c r="X1111" s="12"/>
      <c r="Y1111" s="12"/>
      <c r="Z1111" s="12"/>
      <c r="AA1111" s="12"/>
      <c r="AB1111" s="12"/>
      <c r="AC1111" s="12"/>
      <c r="AD1111" s="12"/>
      <c r="AE1111" s="12"/>
      <c r="AF1111" s="12"/>
      <c r="AG1111" s="12"/>
      <c r="AH1111" s="12"/>
      <c r="AI1111" s="12"/>
      <c r="AJ1111" s="12"/>
      <c r="AK1111" s="12"/>
      <c r="AL1111" s="12"/>
      <c r="AM1111" s="12"/>
      <c r="AN1111" s="12"/>
      <c r="AO1111" s="12"/>
      <c r="AP1111" s="12"/>
      <c r="AQ1111" s="12"/>
      <c r="AR1111" s="12"/>
      <c r="AS1111" s="12"/>
      <c r="AT1111" s="12"/>
      <c r="AU1111" s="12"/>
      <c r="AV1111" s="12"/>
      <c r="AW1111" s="12"/>
      <c r="AX1111" s="12"/>
      <c r="AY1111" s="12"/>
      <c r="AZ1111" s="12"/>
      <c r="BA1111" s="12"/>
      <c r="BB1111" s="12"/>
      <c r="BC1111" s="12"/>
      <c r="BD1111" s="12"/>
      <c r="BE1111" s="12"/>
      <c r="BF1111" s="12"/>
      <c r="BG1111" s="12"/>
      <c r="BH1111" s="12"/>
      <c r="BI1111" s="12"/>
      <c r="BJ1111" s="12"/>
      <c r="BK1111" s="12"/>
      <c r="BL1111" s="12"/>
      <c r="BM1111" s="12"/>
      <c r="BN1111" s="12"/>
      <c r="BO1111" s="12"/>
      <c r="BP1111" s="12"/>
      <c r="BQ1111" s="12"/>
      <c r="BR1111" s="12"/>
      <c r="BS1111" s="12"/>
      <c r="BT1111" s="12"/>
      <c r="BU1111" s="12"/>
      <c r="BV1111" s="12"/>
      <c r="BW1111" s="12"/>
      <c r="BX1111" s="12"/>
      <c r="BY1111" s="12"/>
      <c r="BZ1111" s="12"/>
      <c r="CA1111" s="12"/>
      <c r="CB1111" s="12"/>
      <c r="CC1111" s="12"/>
      <c r="CD1111" s="12"/>
      <c r="CE1111" s="12"/>
    </row>
    <row r="1112" spans="1:83" ht="14.25" customHeight="1">
      <c r="A1112" s="12"/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2"/>
      <c r="N1112" s="12"/>
      <c r="O1112" s="12"/>
      <c r="P1112" s="12"/>
      <c r="Q1112" s="12"/>
      <c r="R1112" s="12"/>
      <c r="S1112" s="12"/>
      <c r="T1112" s="12"/>
      <c r="U1112" s="12"/>
      <c r="V1112" s="12"/>
      <c r="W1112" s="12"/>
      <c r="X1112" s="12"/>
      <c r="Y1112" s="12"/>
      <c r="Z1112" s="12"/>
      <c r="AA1112" s="12"/>
      <c r="AB1112" s="12"/>
      <c r="AC1112" s="12"/>
      <c r="AD1112" s="12"/>
      <c r="AE1112" s="12"/>
      <c r="AF1112" s="12"/>
      <c r="AG1112" s="12"/>
      <c r="AH1112" s="12"/>
      <c r="AI1112" s="12"/>
      <c r="AJ1112" s="12"/>
      <c r="AK1112" s="12"/>
      <c r="AL1112" s="12"/>
      <c r="AM1112" s="12"/>
      <c r="AN1112" s="12"/>
      <c r="AO1112" s="12"/>
      <c r="AP1112" s="12"/>
      <c r="AQ1112" s="12"/>
      <c r="AR1112" s="12"/>
      <c r="AS1112" s="12"/>
      <c r="AT1112" s="12"/>
      <c r="AU1112" s="12"/>
      <c r="AV1112" s="12"/>
      <c r="AW1112" s="12"/>
      <c r="AX1112" s="12"/>
      <c r="AY1112" s="12"/>
      <c r="AZ1112" s="12"/>
      <c r="BA1112" s="12"/>
      <c r="BB1112" s="12"/>
      <c r="BC1112" s="12"/>
      <c r="BD1112" s="12"/>
      <c r="BE1112" s="12"/>
      <c r="BF1112" s="12"/>
      <c r="BG1112" s="12"/>
      <c r="BH1112" s="12"/>
      <c r="BI1112" s="12"/>
      <c r="BJ1112" s="12"/>
      <c r="BK1112" s="12"/>
      <c r="BL1112" s="12"/>
      <c r="BM1112" s="12"/>
      <c r="BN1112" s="12"/>
      <c r="BO1112" s="12"/>
      <c r="BP1112" s="12"/>
      <c r="BQ1112" s="12"/>
      <c r="BR1112" s="12"/>
      <c r="BS1112" s="12"/>
      <c r="BT1112" s="12"/>
      <c r="BU1112" s="12"/>
      <c r="BV1112" s="12"/>
      <c r="BW1112" s="12"/>
      <c r="BX1112" s="12"/>
      <c r="BY1112" s="12"/>
      <c r="BZ1112" s="12"/>
      <c r="CA1112" s="12"/>
      <c r="CB1112" s="12"/>
      <c r="CC1112" s="12"/>
      <c r="CD1112" s="12"/>
      <c r="CE1112" s="12"/>
    </row>
    <row r="1113" spans="1:83" ht="14.25" customHeight="1">
      <c r="A1113" s="12"/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2"/>
      <c r="N1113" s="12"/>
      <c r="O1113" s="12"/>
      <c r="P1113" s="12"/>
      <c r="Q1113" s="12"/>
      <c r="R1113" s="12"/>
      <c r="S1113" s="12"/>
      <c r="T1113" s="12"/>
      <c r="U1113" s="12"/>
      <c r="V1113" s="12"/>
      <c r="W1113" s="12"/>
      <c r="X1113" s="12"/>
      <c r="Y1113" s="12"/>
      <c r="Z1113" s="12"/>
      <c r="AA1113" s="12"/>
      <c r="AB1113" s="12"/>
      <c r="AC1113" s="12"/>
      <c r="AD1113" s="12"/>
      <c r="AE1113" s="12"/>
      <c r="AF1113" s="12"/>
      <c r="AG1113" s="12"/>
      <c r="AH1113" s="12"/>
      <c r="AI1113" s="12"/>
      <c r="AJ1113" s="12"/>
      <c r="AK1113" s="12"/>
      <c r="AL1113" s="12"/>
      <c r="AM1113" s="12"/>
      <c r="AN1113" s="12"/>
      <c r="AO1113" s="12"/>
      <c r="AP1113" s="12"/>
      <c r="AQ1113" s="12"/>
      <c r="AR1113" s="12"/>
      <c r="AS1113" s="12"/>
      <c r="AT1113" s="12"/>
      <c r="AU1113" s="12"/>
      <c r="AV1113" s="12"/>
      <c r="AW1113" s="12"/>
      <c r="AX1113" s="12"/>
      <c r="AY1113" s="12"/>
      <c r="AZ1113" s="12"/>
      <c r="BA1113" s="12"/>
      <c r="BB1113" s="12"/>
      <c r="BC1113" s="12"/>
      <c r="BD1113" s="12"/>
      <c r="BE1113" s="12"/>
      <c r="BF1113" s="12"/>
      <c r="BG1113" s="12"/>
      <c r="BH1113" s="12"/>
      <c r="BI1113" s="12"/>
      <c r="BJ1113" s="12"/>
      <c r="BK1113" s="12"/>
      <c r="BL1113" s="12"/>
      <c r="BM1113" s="12"/>
      <c r="BN1113" s="12"/>
      <c r="BO1113" s="12"/>
      <c r="BP1113" s="12"/>
      <c r="BQ1113" s="12"/>
      <c r="BR1113" s="12"/>
      <c r="BS1113" s="12"/>
      <c r="BT1113" s="12"/>
      <c r="BU1113" s="12"/>
      <c r="BV1113" s="12"/>
      <c r="BW1113" s="12"/>
      <c r="BX1113" s="12"/>
      <c r="BY1113" s="12"/>
      <c r="BZ1113" s="12"/>
      <c r="CA1113" s="12"/>
      <c r="CB1113" s="12"/>
      <c r="CC1113" s="12"/>
      <c r="CD1113" s="12"/>
      <c r="CE1113" s="12"/>
    </row>
    <row r="1114" spans="1:83" ht="14.25" customHeight="1">
      <c r="A1114" s="12"/>
      <c r="B1114" s="12"/>
      <c r="C1114" s="12"/>
      <c r="D1114" s="12"/>
      <c r="E1114" s="12"/>
      <c r="F1114" s="12"/>
      <c r="G1114" s="12"/>
      <c r="H1114" s="12"/>
      <c r="I1114" s="12"/>
      <c r="J1114" s="12"/>
      <c r="K1114" s="12"/>
      <c r="L1114" s="12"/>
      <c r="M1114" s="12"/>
      <c r="N1114" s="12"/>
      <c r="O1114" s="12"/>
      <c r="P1114" s="12"/>
      <c r="Q1114" s="12"/>
      <c r="R1114" s="12"/>
      <c r="S1114" s="12"/>
      <c r="T1114" s="12"/>
      <c r="U1114" s="12"/>
      <c r="V1114" s="12"/>
      <c r="W1114" s="12"/>
      <c r="X1114" s="12"/>
      <c r="Y1114" s="12"/>
      <c r="Z1114" s="12"/>
      <c r="AA1114" s="12"/>
      <c r="AB1114" s="12"/>
      <c r="AC1114" s="12"/>
      <c r="AD1114" s="12"/>
      <c r="AE1114" s="12"/>
      <c r="AF1114" s="12"/>
      <c r="AG1114" s="12"/>
      <c r="AH1114" s="12"/>
      <c r="AI1114" s="12"/>
      <c r="AJ1114" s="12"/>
      <c r="AK1114" s="12"/>
      <c r="AL1114" s="12"/>
      <c r="AM1114" s="12"/>
      <c r="AN1114" s="12"/>
      <c r="AO1114" s="12"/>
      <c r="AP1114" s="12"/>
      <c r="AQ1114" s="12"/>
      <c r="AR1114" s="12"/>
      <c r="AS1114" s="12"/>
      <c r="AT1114" s="12"/>
      <c r="AU1114" s="12"/>
      <c r="AV1114" s="12"/>
      <c r="AW1114" s="12"/>
      <c r="AX1114" s="12"/>
      <c r="AY1114" s="12"/>
      <c r="AZ1114" s="12"/>
      <c r="BA1114" s="12"/>
      <c r="BB1114" s="12"/>
      <c r="BC1114" s="12"/>
      <c r="BD1114" s="12"/>
      <c r="BE1114" s="12"/>
      <c r="BF1114" s="12"/>
      <c r="BG1114" s="12"/>
      <c r="BH1114" s="12"/>
      <c r="BI1114" s="12"/>
      <c r="BJ1114" s="12"/>
      <c r="BK1114" s="12"/>
      <c r="BL1114" s="12"/>
      <c r="BM1114" s="12"/>
      <c r="BN1114" s="12"/>
      <c r="BO1114" s="12"/>
      <c r="BP1114" s="12"/>
      <c r="BQ1114" s="12"/>
      <c r="BR1114" s="12"/>
      <c r="BS1114" s="12"/>
      <c r="BT1114" s="12"/>
      <c r="BU1114" s="12"/>
      <c r="BV1114" s="12"/>
      <c r="BW1114" s="12"/>
      <c r="BX1114" s="12"/>
      <c r="BY1114" s="12"/>
      <c r="BZ1114" s="12"/>
      <c r="CA1114" s="12"/>
      <c r="CB1114" s="12"/>
      <c r="CC1114" s="12"/>
      <c r="CD1114" s="12"/>
      <c r="CE1114" s="12"/>
    </row>
    <row r="1115" spans="1:83" ht="14.25" customHeight="1">
      <c r="A1115" s="12"/>
      <c r="B1115" s="12"/>
      <c r="C1115" s="12"/>
      <c r="D1115" s="12"/>
      <c r="E1115" s="12"/>
      <c r="F1115" s="12"/>
      <c r="G1115" s="12"/>
      <c r="H1115" s="12"/>
      <c r="I1115" s="12"/>
      <c r="J1115" s="12"/>
      <c r="K1115" s="12"/>
      <c r="L1115" s="12"/>
      <c r="M1115" s="12"/>
      <c r="N1115" s="12"/>
      <c r="O1115" s="12"/>
      <c r="P1115" s="12"/>
      <c r="Q1115" s="12"/>
      <c r="R1115" s="12"/>
      <c r="S1115" s="12"/>
      <c r="T1115" s="12"/>
      <c r="U1115" s="12"/>
      <c r="V1115" s="12"/>
      <c r="W1115" s="12"/>
      <c r="X1115" s="12"/>
      <c r="Y1115" s="12"/>
      <c r="Z1115" s="12"/>
      <c r="AA1115" s="12"/>
      <c r="AB1115" s="12"/>
      <c r="AC1115" s="12"/>
      <c r="AD1115" s="12"/>
      <c r="AE1115" s="12"/>
      <c r="AF1115" s="12"/>
      <c r="AG1115" s="12"/>
      <c r="AH1115" s="12"/>
      <c r="AI1115" s="12"/>
      <c r="AJ1115" s="12"/>
      <c r="AK1115" s="12"/>
      <c r="AL1115" s="12"/>
      <c r="AM1115" s="12"/>
      <c r="AN1115" s="12"/>
      <c r="AO1115" s="12"/>
      <c r="AP1115" s="12"/>
      <c r="AQ1115" s="12"/>
      <c r="AR1115" s="12"/>
      <c r="AS1115" s="12"/>
      <c r="AT1115" s="12"/>
      <c r="AU1115" s="12"/>
      <c r="AV1115" s="12"/>
      <c r="AW1115" s="12"/>
      <c r="AX1115" s="12"/>
      <c r="AY1115" s="12"/>
      <c r="AZ1115" s="12"/>
      <c r="BA1115" s="12"/>
      <c r="BB1115" s="12"/>
      <c r="BC1115" s="12"/>
      <c r="BD1115" s="12"/>
      <c r="BE1115" s="12"/>
      <c r="BF1115" s="12"/>
      <c r="BG1115" s="12"/>
      <c r="BH1115" s="12"/>
      <c r="BI1115" s="12"/>
      <c r="BJ1115" s="12"/>
      <c r="BK1115" s="12"/>
      <c r="BL1115" s="12"/>
      <c r="BM1115" s="12"/>
      <c r="BN1115" s="12"/>
      <c r="BO1115" s="12"/>
      <c r="BP1115" s="12"/>
      <c r="BQ1115" s="12"/>
      <c r="BR1115" s="12"/>
      <c r="BS1115" s="12"/>
      <c r="BT1115" s="12"/>
      <c r="BU1115" s="12"/>
      <c r="BV1115" s="12"/>
      <c r="BW1115" s="12"/>
      <c r="BX1115" s="12"/>
      <c r="BY1115" s="12"/>
      <c r="BZ1115" s="12"/>
      <c r="CA1115" s="12"/>
      <c r="CB1115" s="12"/>
      <c r="CC1115" s="12"/>
      <c r="CD1115" s="12"/>
      <c r="CE1115" s="12"/>
    </row>
    <row r="1116" spans="1:83" ht="14.25" customHeight="1">
      <c r="A1116" s="12"/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2"/>
      <c r="N1116" s="12"/>
      <c r="O1116" s="12"/>
      <c r="P1116" s="12"/>
      <c r="Q1116" s="12"/>
      <c r="R1116" s="12"/>
      <c r="S1116" s="12"/>
      <c r="T1116" s="12"/>
      <c r="U1116" s="12"/>
      <c r="V1116" s="12"/>
      <c r="W1116" s="12"/>
      <c r="X1116" s="12"/>
      <c r="Y1116" s="12"/>
      <c r="Z1116" s="12"/>
      <c r="AA1116" s="12"/>
      <c r="AB1116" s="12"/>
      <c r="AC1116" s="12"/>
      <c r="AD1116" s="12"/>
      <c r="AE1116" s="12"/>
      <c r="AF1116" s="12"/>
      <c r="AG1116" s="12"/>
      <c r="AH1116" s="12"/>
      <c r="AI1116" s="12"/>
      <c r="AJ1116" s="12"/>
      <c r="AK1116" s="12"/>
      <c r="AL1116" s="12"/>
      <c r="AM1116" s="12"/>
      <c r="AN1116" s="12"/>
      <c r="AO1116" s="12"/>
      <c r="AP1116" s="12"/>
      <c r="AQ1116" s="12"/>
      <c r="AR1116" s="12"/>
      <c r="AS1116" s="12"/>
      <c r="AT1116" s="12"/>
      <c r="AU1116" s="12"/>
      <c r="AV1116" s="12"/>
      <c r="AW1116" s="12"/>
      <c r="AX1116" s="12"/>
      <c r="AY1116" s="12"/>
      <c r="AZ1116" s="12"/>
      <c r="BA1116" s="12"/>
      <c r="BB1116" s="12"/>
      <c r="BC1116" s="12"/>
      <c r="BD1116" s="12"/>
      <c r="BE1116" s="12"/>
      <c r="BF1116" s="12"/>
      <c r="BG1116" s="12"/>
      <c r="BH1116" s="12"/>
      <c r="BI1116" s="12"/>
      <c r="BJ1116" s="12"/>
      <c r="BK1116" s="12"/>
      <c r="BL1116" s="12"/>
      <c r="BM1116" s="12"/>
      <c r="BN1116" s="12"/>
      <c r="BO1116" s="12"/>
      <c r="BP1116" s="12"/>
      <c r="BQ1116" s="12"/>
      <c r="BR1116" s="12"/>
      <c r="BS1116" s="12"/>
      <c r="BT1116" s="12"/>
      <c r="BU1116" s="12"/>
      <c r="BV1116" s="12"/>
      <c r="BW1116" s="12"/>
      <c r="BX1116" s="12"/>
      <c r="BY1116" s="12"/>
      <c r="BZ1116" s="12"/>
      <c r="CA1116" s="12"/>
      <c r="CB1116" s="12"/>
      <c r="CC1116" s="12"/>
      <c r="CD1116" s="12"/>
      <c r="CE1116" s="12"/>
    </row>
    <row r="1117" spans="1:83" ht="14.25" customHeight="1">
      <c r="A1117" s="12"/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2"/>
      <c r="N1117" s="12"/>
      <c r="O1117" s="12"/>
      <c r="P1117" s="12"/>
      <c r="Q1117" s="12"/>
      <c r="R1117" s="12"/>
      <c r="S1117" s="12"/>
      <c r="T1117" s="12"/>
      <c r="U1117" s="12"/>
      <c r="V1117" s="12"/>
      <c r="W1117" s="12"/>
      <c r="X1117" s="12"/>
      <c r="Y1117" s="12"/>
      <c r="Z1117" s="12"/>
      <c r="AA1117" s="12"/>
      <c r="AB1117" s="12"/>
      <c r="AC1117" s="12"/>
      <c r="AD1117" s="12"/>
      <c r="AE1117" s="12"/>
      <c r="AF1117" s="12"/>
      <c r="AG1117" s="12"/>
      <c r="AH1117" s="12"/>
      <c r="AI1117" s="12"/>
      <c r="AJ1117" s="12"/>
      <c r="AK1117" s="12"/>
      <c r="AL1117" s="12"/>
      <c r="AM1117" s="12"/>
      <c r="AN1117" s="12"/>
      <c r="AO1117" s="12"/>
      <c r="AP1117" s="12"/>
      <c r="AQ1117" s="12"/>
      <c r="AR1117" s="12"/>
      <c r="AS1117" s="12"/>
      <c r="AT1117" s="12"/>
      <c r="AU1117" s="12"/>
      <c r="AV1117" s="12"/>
      <c r="AW1117" s="12"/>
      <c r="AX1117" s="12"/>
      <c r="AY1117" s="12"/>
      <c r="AZ1117" s="12"/>
      <c r="BA1117" s="12"/>
      <c r="BB1117" s="12"/>
      <c r="BC1117" s="12"/>
      <c r="BD1117" s="12"/>
      <c r="BE1117" s="12"/>
      <c r="BF1117" s="12"/>
      <c r="BG1117" s="12"/>
      <c r="BH1117" s="12"/>
      <c r="BI1117" s="12"/>
      <c r="BJ1117" s="12"/>
      <c r="BK1117" s="12"/>
      <c r="BL1117" s="12"/>
      <c r="BM1117" s="12"/>
      <c r="BN1117" s="12"/>
      <c r="BO1117" s="12"/>
      <c r="BP1117" s="12"/>
      <c r="BQ1117" s="12"/>
      <c r="BR1117" s="12"/>
      <c r="BS1117" s="12"/>
      <c r="BT1117" s="12"/>
      <c r="BU1117" s="12"/>
      <c r="BV1117" s="12"/>
      <c r="BW1117" s="12"/>
      <c r="BX1117" s="12"/>
      <c r="BY1117" s="12"/>
      <c r="BZ1117" s="12"/>
      <c r="CA1117" s="12"/>
      <c r="CB1117" s="12"/>
      <c r="CC1117" s="12"/>
      <c r="CD1117" s="12"/>
      <c r="CE1117" s="12"/>
    </row>
    <row r="1118" spans="1:83" ht="14.25" customHeight="1">
      <c r="A1118" s="12"/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2"/>
      <c r="N1118" s="12"/>
      <c r="O1118" s="12"/>
      <c r="P1118" s="12"/>
      <c r="Q1118" s="12"/>
      <c r="R1118" s="12"/>
      <c r="S1118" s="12"/>
      <c r="T1118" s="12"/>
      <c r="U1118" s="12"/>
      <c r="V1118" s="12"/>
      <c r="W1118" s="12"/>
      <c r="X1118" s="12"/>
      <c r="Y1118" s="12"/>
      <c r="Z1118" s="12"/>
      <c r="AA1118" s="12"/>
      <c r="AB1118" s="12"/>
      <c r="AC1118" s="12"/>
      <c r="AD1118" s="12"/>
      <c r="AE1118" s="12"/>
      <c r="AF1118" s="12"/>
      <c r="AG1118" s="12"/>
      <c r="AH1118" s="12"/>
      <c r="AI1118" s="12"/>
      <c r="AJ1118" s="12"/>
      <c r="AK1118" s="12"/>
      <c r="AL1118" s="12"/>
      <c r="AM1118" s="12"/>
      <c r="AN1118" s="12"/>
      <c r="AO1118" s="12"/>
      <c r="AP1118" s="12"/>
      <c r="AQ1118" s="12"/>
      <c r="AR1118" s="12"/>
      <c r="AS1118" s="12"/>
      <c r="AT1118" s="12"/>
      <c r="AU1118" s="12"/>
      <c r="AV1118" s="12"/>
      <c r="AW1118" s="12"/>
      <c r="AX1118" s="12"/>
      <c r="AY1118" s="12"/>
      <c r="AZ1118" s="12"/>
      <c r="BA1118" s="12"/>
      <c r="BB1118" s="12"/>
      <c r="BC1118" s="12"/>
      <c r="BD1118" s="12"/>
      <c r="BE1118" s="12"/>
      <c r="BF1118" s="12"/>
      <c r="BG1118" s="12"/>
      <c r="BH1118" s="12"/>
      <c r="BI1118" s="12"/>
      <c r="BJ1118" s="12"/>
      <c r="BK1118" s="12"/>
      <c r="BL1118" s="12"/>
      <c r="BM1118" s="12"/>
      <c r="BN1118" s="12"/>
      <c r="BO1118" s="12"/>
      <c r="BP1118" s="12"/>
      <c r="BQ1118" s="12"/>
      <c r="BR1118" s="12"/>
      <c r="BS1118" s="12"/>
      <c r="BT1118" s="12"/>
      <c r="BU1118" s="12"/>
      <c r="BV1118" s="12"/>
      <c r="BW1118" s="12"/>
      <c r="BX1118" s="12"/>
      <c r="BY1118" s="12"/>
      <c r="BZ1118" s="12"/>
      <c r="CA1118" s="12"/>
      <c r="CB1118" s="12"/>
      <c r="CC1118" s="12"/>
      <c r="CD1118" s="12"/>
      <c r="CE1118" s="12"/>
    </row>
    <row r="1119" spans="1:83" ht="14.25" customHeight="1">
      <c r="A1119" s="12"/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2"/>
      <c r="N1119" s="12"/>
      <c r="O1119" s="12"/>
      <c r="P1119" s="12"/>
      <c r="Q1119" s="12"/>
      <c r="R1119" s="12"/>
      <c r="S1119" s="12"/>
      <c r="T1119" s="12"/>
      <c r="U1119" s="12"/>
      <c r="V1119" s="12"/>
      <c r="W1119" s="12"/>
      <c r="X1119" s="12"/>
      <c r="Y1119" s="12"/>
      <c r="Z1119" s="12"/>
      <c r="AA1119" s="12"/>
      <c r="AB1119" s="12"/>
      <c r="AC1119" s="12"/>
      <c r="AD1119" s="12"/>
      <c r="AE1119" s="12"/>
      <c r="AF1119" s="12"/>
      <c r="AG1119" s="12"/>
      <c r="AH1119" s="12"/>
      <c r="AI1119" s="12"/>
      <c r="AJ1119" s="12"/>
      <c r="AK1119" s="12"/>
      <c r="AL1119" s="12"/>
      <c r="AM1119" s="12"/>
      <c r="AN1119" s="12"/>
      <c r="AO1119" s="12"/>
      <c r="AP1119" s="12"/>
      <c r="AQ1119" s="12"/>
      <c r="AR1119" s="12"/>
      <c r="AS1119" s="12"/>
      <c r="AT1119" s="12"/>
      <c r="AU1119" s="12"/>
      <c r="AV1119" s="12"/>
      <c r="AW1119" s="12"/>
      <c r="AX1119" s="12"/>
      <c r="AY1119" s="12"/>
      <c r="AZ1119" s="12"/>
      <c r="BA1119" s="12"/>
      <c r="BB1119" s="12"/>
      <c r="BC1119" s="12"/>
      <c r="BD1119" s="12"/>
      <c r="BE1119" s="12"/>
      <c r="BF1119" s="12"/>
      <c r="BG1119" s="12"/>
      <c r="BH1119" s="12"/>
      <c r="BI1119" s="12"/>
      <c r="BJ1119" s="12"/>
      <c r="BK1119" s="12"/>
      <c r="BL1119" s="12"/>
      <c r="BM1119" s="12"/>
      <c r="BN1119" s="12"/>
      <c r="BO1119" s="12"/>
      <c r="BP1119" s="12"/>
      <c r="BQ1119" s="12"/>
      <c r="BR1119" s="12"/>
      <c r="BS1119" s="12"/>
      <c r="BT1119" s="12"/>
      <c r="BU1119" s="12"/>
      <c r="BV1119" s="12"/>
      <c r="BW1119" s="12"/>
      <c r="BX1119" s="12"/>
      <c r="BY1119" s="12"/>
      <c r="BZ1119" s="12"/>
      <c r="CA1119" s="12"/>
      <c r="CB1119" s="12"/>
      <c r="CC1119" s="12"/>
      <c r="CD1119" s="12"/>
      <c r="CE1119" s="12"/>
    </row>
    <row r="1120" spans="1:83" ht="14.25" customHeight="1">
      <c r="A1120" s="12"/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2"/>
      <c r="N1120" s="12"/>
      <c r="O1120" s="12"/>
      <c r="P1120" s="12"/>
      <c r="Q1120" s="12"/>
      <c r="R1120" s="12"/>
      <c r="S1120" s="12"/>
      <c r="T1120" s="12"/>
      <c r="U1120" s="12"/>
      <c r="V1120" s="12"/>
      <c r="W1120" s="12"/>
      <c r="X1120" s="12"/>
      <c r="Y1120" s="12"/>
      <c r="Z1120" s="12"/>
      <c r="AA1120" s="12"/>
      <c r="AB1120" s="12"/>
      <c r="AC1120" s="12"/>
      <c r="AD1120" s="12"/>
      <c r="AE1120" s="12"/>
      <c r="AF1120" s="12"/>
      <c r="AG1120" s="12"/>
      <c r="AH1120" s="12"/>
      <c r="AI1120" s="12"/>
      <c r="AJ1120" s="12"/>
      <c r="AK1120" s="12"/>
      <c r="AL1120" s="12"/>
      <c r="AM1120" s="12"/>
      <c r="AN1120" s="12"/>
      <c r="AO1120" s="12"/>
      <c r="AP1120" s="12"/>
      <c r="AQ1120" s="12"/>
      <c r="AR1120" s="12"/>
      <c r="AS1120" s="12"/>
      <c r="AT1120" s="12"/>
      <c r="AU1120" s="12"/>
      <c r="AV1120" s="12"/>
      <c r="AW1120" s="12"/>
      <c r="AX1120" s="12"/>
      <c r="AY1120" s="12"/>
      <c r="AZ1120" s="12"/>
      <c r="BA1120" s="12"/>
      <c r="BB1120" s="12"/>
      <c r="BC1120" s="12"/>
      <c r="BD1120" s="12"/>
      <c r="BE1120" s="12"/>
      <c r="BF1120" s="12"/>
      <c r="BG1120" s="12"/>
      <c r="BH1120" s="12"/>
      <c r="BI1120" s="12"/>
      <c r="BJ1120" s="12"/>
      <c r="BK1120" s="12"/>
      <c r="BL1120" s="12"/>
      <c r="BM1120" s="12"/>
      <c r="BN1120" s="12"/>
      <c r="BO1120" s="12"/>
      <c r="BP1120" s="12"/>
      <c r="BQ1120" s="12"/>
      <c r="BR1120" s="12"/>
      <c r="BS1120" s="12"/>
      <c r="BT1120" s="12"/>
      <c r="BU1120" s="12"/>
      <c r="BV1120" s="12"/>
      <c r="BW1120" s="12"/>
      <c r="BX1120" s="12"/>
      <c r="BY1120" s="12"/>
      <c r="BZ1120" s="12"/>
      <c r="CA1120" s="12"/>
      <c r="CB1120" s="12"/>
      <c r="CC1120" s="12"/>
      <c r="CD1120" s="12"/>
      <c r="CE1120" s="12"/>
    </row>
    <row r="1121" spans="1:83" ht="14.25" customHeight="1">
      <c r="A1121" s="12"/>
      <c r="B1121" s="12"/>
      <c r="C1121" s="12"/>
      <c r="D1121" s="12"/>
      <c r="E1121" s="12"/>
      <c r="F1121" s="12"/>
      <c r="G1121" s="12"/>
      <c r="H1121" s="12"/>
      <c r="I1121" s="12"/>
      <c r="J1121" s="12"/>
      <c r="K1121" s="12"/>
      <c r="L1121" s="12"/>
      <c r="M1121" s="12"/>
      <c r="N1121" s="12"/>
      <c r="O1121" s="12"/>
      <c r="P1121" s="12"/>
      <c r="Q1121" s="12"/>
      <c r="R1121" s="12"/>
      <c r="S1121" s="12"/>
      <c r="T1121" s="12"/>
      <c r="U1121" s="12"/>
      <c r="V1121" s="12"/>
      <c r="W1121" s="12"/>
      <c r="X1121" s="12"/>
      <c r="Y1121" s="12"/>
      <c r="Z1121" s="12"/>
      <c r="AA1121" s="12"/>
      <c r="AB1121" s="12"/>
      <c r="AC1121" s="12"/>
      <c r="AD1121" s="12"/>
      <c r="AE1121" s="12"/>
      <c r="AF1121" s="12"/>
      <c r="AG1121" s="12"/>
      <c r="AH1121" s="12"/>
      <c r="AI1121" s="12"/>
      <c r="AJ1121" s="12"/>
      <c r="AK1121" s="12"/>
      <c r="AL1121" s="12"/>
      <c r="AM1121" s="12"/>
      <c r="AN1121" s="12"/>
      <c r="AO1121" s="12"/>
      <c r="AP1121" s="12"/>
      <c r="AQ1121" s="12"/>
      <c r="AR1121" s="12"/>
      <c r="AS1121" s="12"/>
      <c r="AT1121" s="12"/>
      <c r="AU1121" s="12"/>
      <c r="AV1121" s="12"/>
      <c r="AW1121" s="12"/>
      <c r="AX1121" s="12"/>
      <c r="AY1121" s="12"/>
      <c r="AZ1121" s="12"/>
      <c r="BA1121" s="12"/>
      <c r="BB1121" s="12"/>
      <c r="BC1121" s="12"/>
      <c r="BD1121" s="12"/>
      <c r="BE1121" s="12"/>
      <c r="BF1121" s="12"/>
      <c r="BG1121" s="12"/>
      <c r="BH1121" s="12"/>
      <c r="BI1121" s="12"/>
      <c r="BJ1121" s="12"/>
      <c r="BK1121" s="12"/>
      <c r="BL1121" s="12"/>
      <c r="BM1121" s="12"/>
      <c r="BN1121" s="12"/>
      <c r="BO1121" s="12"/>
      <c r="BP1121" s="12"/>
      <c r="BQ1121" s="12"/>
      <c r="BR1121" s="12"/>
      <c r="BS1121" s="12"/>
      <c r="BT1121" s="12"/>
      <c r="BU1121" s="12"/>
      <c r="BV1121" s="12"/>
      <c r="BW1121" s="12"/>
      <c r="BX1121" s="12"/>
      <c r="BY1121" s="12"/>
      <c r="BZ1121" s="12"/>
      <c r="CA1121" s="12"/>
      <c r="CB1121" s="12"/>
      <c r="CC1121" s="12"/>
      <c r="CD1121" s="12"/>
      <c r="CE1121" s="12"/>
    </row>
    <row r="1122" spans="1:83" ht="14.25" customHeight="1">
      <c r="A1122" s="12"/>
      <c r="B1122" s="12"/>
      <c r="C1122" s="12"/>
      <c r="D1122" s="12"/>
      <c r="E1122" s="12"/>
      <c r="F1122" s="12"/>
      <c r="G1122" s="12"/>
      <c r="H1122" s="12"/>
      <c r="I1122" s="12"/>
      <c r="J1122" s="12"/>
      <c r="K1122" s="12"/>
      <c r="L1122" s="12"/>
      <c r="M1122" s="12"/>
      <c r="N1122" s="12"/>
      <c r="O1122" s="12"/>
      <c r="P1122" s="12"/>
      <c r="Q1122" s="12"/>
      <c r="R1122" s="12"/>
      <c r="S1122" s="12"/>
      <c r="T1122" s="12"/>
      <c r="U1122" s="12"/>
      <c r="V1122" s="12"/>
      <c r="W1122" s="12"/>
      <c r="X1122" s="12"/>
      <c r="Y1122" s="12"/>
      <c r="Z1122" s="12"/>
      <c r="AA1122" s="12"/>
      <c r="AB1122" s="12"/>
      <c r="AC1122" s="12"/>
      <c r="AD1122" s="12"/>
      <c r="AE1122" s="12"/>
      <c r="AF1122" s="12"/>
      <c r="AG1122" s="12"/>
      <c r="AH1122" s="12"/>
      <c r="AI1122" s="12"/>
      <c r="AJ1122" s="12"/>
      <c r="AK1122" s="12"/>
      <c r="AL1122" s="12"/>
      <c r="AM1122" s="12"/>
      <c r="AN1122" s="12"/>
      <c r="AO1122" s="12"/>
      <c r="AP1122" s="12"/>
      <c r="AQ1122" s="12"/>
      <c r="AR1122" s="12"/>
      <c r="AS1122" s="12"/>
      <c r="AT1122" s="12"/>
      <c r="AU1122" s="12"/>
      <c r="AV1122" s="12"/>
      <c r="AW1122" s="12"/>
      <c r="AX1122" s="12"/>
      <c r="AY1122" s="12"/>
      <c r="AZ1122" s="12"/>
      <c r="BA1122" s="12"/>
      <c r="BB1122" s="12"/>
      <c r="BC1122" s="12"/>
      <c r="BD1122" s="12"/>
      <c r="BE1122" s="12"/>
      <c r="BF1122" s="12"/>
      <c r="BG1122" s="12"/>
      <c r="BH1122" s="12"/>
      <c r="BI1122" s="12"/>
      <c r="BJ1122" s="12"/>
      <c r="BK1122" s="12"/>
      <c r="BL1122" s="12"/>
      <c r="BM1122" s="12"/>
      <c r="BN1122" s="12"/>
      <c r="BO1122" s="12"/>
      <c r="BP1122" s="12"/>
      <c r="BQ1122" s="12"/>
      <c r="BR1122" s="12"/>
      <c r="BS1122" s="12"/>
      <c r="BT1122" s="12"/>
      <c r="BU1122" s="12"/>
      <c r="BV1122" s="12"/>
      <c r="BW1122" s="12"/>
      <c r="BX1122" s="12"/>
      <c r="BY1122" s="12"/>
      <c r="BZ1122" s="12"/>
      <c r="CA1122" s="12"/>
      <c r="CB1122" s="12"/>
      <c r="CC1122" s="12"/>
      <c r="CD1122" s="12"/>
      <c r="CE1122" s="12"/>
    </row>
    <row r="1123" spans="1:83" ht="14.25" customHeight="1">
      <c r="A1123" s="12"/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2"/>
      <c r="N1123" s="12"/>
      <c r="O1123" s="12"/>
      <c r="P1123" s="12"/>
      <c r="Q1123" s="12"/>
      <c r="R1123" s="12"/>
      <c r="S1123" s="12"/>
      <c r="T1123" s="12"/>
      <c r="U1123" s="12"/>
      <c r="V1123" s="12"/>
      <c r="W1123" s="12"/>
      <c r="X1123" s="12"/>
      <c r="Y1123" s="12"/>
      <c r="Z1123" s="12"/>
      <c r="AA1123" s="12"/>
      <c r="AB1123" s="12"/>
      <c r="AC1123" s="12"/>
      <c r="AD1123" s="12"/>
      <c r="AE1123" s="12"/>
      <c r="AF1123" s="12"/>
      <c r="AG1123" s="12"/>
      <c r="AH1123" s="12"/>
      <c r="AI1123" s="12"/>
      <c r="AJ1123" s="12"/>
      <c r="AK1123" s="12"/>
      <c r="AL1123" s="12"/>
      <c r="AM1123" s="12"/>
      <c r="AN1123" s="12"/>
      <c r="AO1123" s="12"/>
      <c r="AP1123" s="12"/>
      <c r="AQ1123" s="12"/>
      <c r="AR1123" s="12"/>
      <c r="AS1123" s="12"/>
      <c r="AT1123" s="12"/>
      <c r="AU1123" s="12"/>
      <c r="AV1123" s="12"/>
      <c r="AW1123" s="12"/>
      <c r="AX1123" s="12"/>
      <c r="AY1123" s="12"/>
      <c r="AZ1123" s="12"/>
      <c r="BA1123" s="12"/>
      <c r="BB1123" s="12"/>
      <c r="BC1123" s="12"/>
      <c r="BD1123" s="12"/>
      <c r="BE1123" s="12"/>
      <c r="BF1123" s="12"/>
      <c r="BG1123" s="12"/>
      <c r="BH1123" s="12"/>
      <c r="BI1123" s="12"/>
      <c r="BJ1123" s="12"/>
      <c r="BK1123" s="12"/>
      <c r="BL1123" s="12"/>
      <c r="BM1123" s="12"/>
      <c r="BN1123" s="12"/>
      <c r="BO1123" s="12"/>
      <c r="BP1123" s="12"/>
      <c r="BQ1123" s="12"/>
      <c r="BR1123" s="12"/>
      <c r="BS1123" s="12"/>
      <c r="BT1123" s="12"/>
      <c r="BU1123" s="12"/>
      <c r="BV1123" s="12"/>
      <c r="BW1123" s="12"/>
      <c r="BX1123" s="12"/>
      <c r="BY1123" s="12"/>
      <c r="BZ1123" s="12"/>
      <c r="CA1123" s="12"/>
      <c r="CB1123" s="12"/>
      <c r="CC1123" s="12"/>
      <c r="CD1123" s="12"/>
      <c r="CE1123" s="12"/>
    </row>
    <row r="1124" spans="1:83" ht="14.25" customHeight="1">
      <c r="A1124" s="12"/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2"/>
      <c r="N1124" s="12"/>
      <c r="O1124" s="12"/>
      <c r="P1124" s="12"/>
      <c r="Q1124" s="12"/>
      <c r="R1124" s="12"/>
      <c r="S1124" s="12"/>
      <c r="T1124" s="12"/>
      <c r="U1124" s="12"/>
      <c r="V1124" s="12"/>
      <c r="W1124" s="12"/>
      <c r="X1124" s="12"/>
      <c r="Y1124" s="12"/>
      <c r="Z1124" s="12"/>
      <c r="AA1124" s="12"/>
      <c r="AB1124" s="12"/>
      <c r="AC1124" s="12"/>
      <c r="AD1124" s="12"/>
      <c r="AE1124" s="12"/>
      <c r="AF1124" s="12"/>
      <c r="AG1124" s="12"/>
      <c r="AH1124" s="12"/>
      <c r="AI1124" s="12"/>
      <c r="AJ1124" s="12"/>
      <c r="AK1124" s="12"/>
      <c r="AL1124" s="12"/>
      <c r="AM1124" s="12"/>
      <c r="AN1124" s="12"/>
      <c r="AO1124" s="12"/>
      <c r="AP1124" s="12"/>
      <c r="AQ1124" s="12"/>
      <c r="AR1124" s="12"/>
      <c r="AS1124" s="12"/>
      <c r="AT1124" s="12"/>
      <c r="AU1124" s="12"/>
      <c r="AV1124" s="12"/>
      <c r="AW1124" s="12"/>
      <c r="AX1124" s="12"/>
      <c r="AY1124" s="12"/>
      <c r="AZ1124" s="12"/>
      <c r="BA1124" s="12"/>
      <c r="BB1124" s="12"/>
      <c r="BC1124" s="12"/>
      <c r="BD1124" s="12"/>
      <c r="BE1124" s="12"/>
      <c r="BF1124" s="12"/>
      <c r="BG1124" s="12"/>
      <c r="BH1124" s="12"/>
      <c r="BI1124" s="12"/>
      <c r="BJ1124" s="12"/>
      <c r="BK1124" s="12"/>
      <c r="BL1124" s="12"/>
      <c r="BM1124" s="12"/>
      <c r="BN1124" s="12"/>
      <c r="BO1124" s="12"/>
      <c r="BP1124" s="12"/>
      <c r="BQ1124" s="12"/>
      <c r="BR1124" s="12"/>
      <c r="BS1124" s="12"/>
      <c r="BT1124" s="12"/>
      <c r="BU1124" s="12"/>
      <c r="BV1124" s="12"/>
      <c r="BW1124" s="12"/>
      <c r="BX1124" s="12"/>
      <c r="BY1124" s="12"/>
      <c r="BZ1124" s="12"/>
      <c r="CA1124" s="12"/>
      <c r="CB1124" s="12"/>
      <c r="CC1124" s="12"/>
      <c r="CD1124" s="12"/>
      <c r="CE1124" s="12"/>
    </row>
    <row r="1125" spans="1:83" ht="14.25" customHeight="1">
      <c r="A1125" s="12"/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2"/>
      <c r="N1125" s="12"/>
      <c r="O1125" s="12"/>
      <c r="P1125" s="12"/>
      <c r="Q1125" s="12"/>
      <c r="R1125" s="12"/>
      <c r="S1125" s="12"/>
      <c r="T1125" s="12"/>
      <c r="U1125" s="12"/>
      <c r="V1125" s="12"/>
      <c r="W1125" s="12"/>
      <c r="X1125" s="12"/>
      <c r="Y1125" s="12"/>
      <c r="Z1125" s="12"/>
      <c r="AA1125" s="12"/>
      <c r="AB1125" s="12"/>
      <c r="AC1125" s="12"/>
      <c r="AD1125" s="12"/>
      <c r="AE1125" s="12"/>
      <c r="AF1125" s="12"/>
      <c r="AG1125" s="12"/>
      <c r="AH1125" s="12"/>
      <c r="AI1125" s="12"/>
      <c r="AJ1125" s="12"/>
      <c r="AK1125" s="12"/>
      <c r="AL1125" s="12"/>
      <c r="AM1125" s="12"/>
      <c r="AN1125" s="12"/>
      <c r="AO1125" s="12"/>
      <c r="AP1125" s="12"/>
      <c r="AQ1125" s="12"/>
      <c r="AR1125" s="12"/>
      <c r="AS1125" s="12"/>
      <c r="AT1125" s="12"/>
      <c r="AU1125" s="12"/>
      <c r="AV1125" s="12"/>
      <c r="AW1125" s="12"/>
      <c r="AX1125" s="12"/>
      <c r="AY1125" s="12"/>
      <c r="AZ1125" s="12"/>
      <c r="BA1125" s="12"/>
      <c r="BB1125" s="12"/>
      <c r="BC1125" s="12"/>
      <c r="BD1125" s="12"/>
      <c r="BE1125" s="12"/>
      <c r="BF1125" s="12"/>
      <c r="BG1125" s="12"/>
      <c r="BH1125" s="12"/>
      <c r="BI1125" s="12"/>
      <c r="BJ1125" s="12"/>
      <c r="BK1125" s="12"/>
      <c r="BL1125" s="12"/>
      <c r="BM1125" s="12"/>
      <c r="BN1125" s="12"/>
      <c r="BO1125" s="12"/>
      <c r="BP1125" s="12"/>
      <c r="BQ1125" s="12"/>
      <c r="BR1125" s="12"/>
      <c r="BS1125" s="12"/>
      <c r="BT1125" s="12"/>
      <c r="BU1125" s="12"/>
      <c r="BV1125" s="12"/>
      <c r="BW1125" s="12"/>
      <c r="BX1125" s="12"/>
      <c r="BY1125" s="12"/>
      <c r="BZ1125" s="12"/>
      <c r="CA1125" s="12"/>
      <c r="CB1125" s="12"/>
      <c r="CC1125" s="12"/>
      <c r="CD1125" s="12"/>
      <c r="CE1125" s="12"/>
    </row>
    <row r="1126" spans="1:83" ht="14.25" customHeight="1">
      <c r="A1126" s="12"/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2"/>
      <c r="N1126" s="12"/>
      <c r="O1126" s="12"/>
      <c r="P1126" s="12"/>
      <c r="Q1126" s="12"/>
      <c r="R1126" s="12"/>
      <c r="S1126" s="12"/>
      <c r="T1126" s="12"/>
      <c r="U1126" s="12"/>
      <c r="V1126" s="12"/>
      <c r="W1126" s="12"/>
      <c r="X1126" s="12"/>
      <c r="Y1126" s="12"/>
      <c r="Z1126" s="12"/>
      <c r="AA1126" s="12"/>
      <c r="AB1126" s="12"/>
      <c r="AC1126" s="12"/>
      <c r="AD1126" s="12"/>
      <c r="AE1126" s="12"/>
      <c r="AF1126" s="12"/>
      <c r="AG1126" s="12"/>
      <c r="AH1126" s="12"/>
      <c r="AI1126" s="12"/>
      <c r="AJ1126" s="12"/>
      <c r="AK1126" s="12"/>
      <c r="AL1126" s="12"/>
      <c r="AM1126" s="12"/>
      <c r="AN1126" s="12"/>
      <c r="AO1126" s="12"/>
      <c r="AP1126" s="12"/>
      <c r="AQ1126" s="12"/>
      <c r="AR1126" s="12"/>
      <c r="AS1126" s="12"/>
      <c r="AT1126" s="12"/>
      <c r="AU1126" s="12"/>
      <c r="AV1126" s="12"/>
      <c r="AW1126" s="12"/>
      <c r="AX1126" s="12"/>
      <c r="AY1126" s="12"/>
      <c r="AZ1126" s="12"/>
      <c r="BA1126" s="12"/>
      <c r="BB1126" s="12"/>
      <c r="BC1126" s="12"/>
      <c r="BD1126" s="12"/>
      <c r="BE1126" s="12"/>
      <c r="BF1126" s="12"/>
      <c r="BG1126" s="12"/>
      <c r="BH1126" s="12"/>
      <c r="BI1126" s="12"/>
      <c r="BJ1126" s="12"/>
      <c r="BK1126" s="12"/>
      <c r="BL1126" s="12"/>
      <c r="BM1126" s="12"/>
      <c r="BN1126" s="12"/>
      <c r="BO1126" s="12"/>
      <c r="BP1126" s="12"/>
      <c r="BQ1126" s="12"/>
      <c r="BR1126" s="12"/>
      <c r="BS1126" s="12"/>
      <c r="BT1126" s="12"/>
      <c r="BU1126" s="12"/>
      <c r="BV1126" s="12"/>
      <c r="BW1126" s="12"/>
      <c r="BX1126" s="12"/>
      <c r="BY1126" s="12"/>
      <c r="BZ1126" s="12"/>
      <c r="CA1126" s="12"/>
      <c r="CB1126" s="12"/>
      <c r="CC1126" s="12"/>
      <c r="CD1126" s="12"/>
      <c r="CE1126" s="12"/>
    </row>
    <row r="1127" spans="1:83" ht="14.25" customHeight="1">
      <c r="A1127" s="12"/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2"/>
      <c r="N1127" s="12"/>
      <c r="O1127" s="12"/>
      <c r="P1127" s="12"/>
      <c r="Q1127" s="12"/>
      <c r="R1127" s="12"/>
      <c r="S1127" s="12"/>
      <c r="T1127" s="12"/>
      <c r="U1127" s="12"/>
      <c r="V1127" s="12"/>
      <c r="W1127" s="12"/>
      <c r="X1127" s="12"/>
      <c r="Y1127" s="12"/>
      <c r="Z1127" s="12"/>
      <c r="AA1127" s="12"/>
      <c r="AB1127" s="12"/>
      <c r="AC1127" s="12"/>
      <c r="AD1127" s="12"/>
      <c r="AE1127" s="12"/>
      <c r="AF1127" s="12"/>
      <c r="AG1127" s="12"/>
      <c r="AH1127" s="12"/>
      <c r="AI1127" s="12"/>
      <c r="AJ1127" s="12"/>
      <c r="AK1127" s="12"/>
      <c r="AL1127" s="12"/>
      <c r="AM1127" s="12"/>
      <c r="AN1127" s="12"/>
      <c r="AO1127" s="12"/>
      <c r="AP1127" s="12"/>
      <c r="AQ1127" s="12"/>
      <c r="AR1127" s="12"/>
      <c r="AS1127" s="12"/>
      <c r="AT1127" s="12"/>
      <c r="AU1127" s="12"/>
      <c r="AV1127" s="12"/>
      <c r="AW1127" s="12"/>
      <c r="AX1127" s="12"/>
      <c r="AY1127" s="12"/>
      <c r="AZ1127" s="12"/>
      <c r="BA1127" s="12"/>
      <c r="BB1127" s="12"/>
      <c r="BC1127" s="12"/>
      <c r="BD1127" s="12"/>
      <c r="BE1127" s="12"/>
      <c r="BF1127" s="12"/>
      <c r="BG1127" s="12"/>
      <c r="BH1127" s="12"/>
      <c r="BI1127" s="12"/>
      <c r="BJ1127" s="12"/>
      <c r="BK1127" s="12"/>
      <c r="BL1127" s="12"/>
      <c r="BM1127" s="12"/>
      <c r="BN1127" s="12"/>
      <c r="BO1127" s="12"/>
      <c r="BP1127" s="12"/>
      <c r="BQ1127" s="12"/>
      <c r="BR1127" s="12"/>
      <c r="BS1127" s="12"/>
      <c r="BT1127" s="12"/>
      <c r="BU1127" s="12"/>
      <c r="BV1127" s="12"/>
      <c r="BW1127" s="12"/>
      <c r="BX1127" s="12"/>
      <c r="BY1127" s="12"/>
      <c r="BZ1127" s="12"/>
      <c r="CA1127" s="12"/>
      <c r="CB1127" s="12"/>
      <c r="CC1127" s="12"/>
      <c r="CD1127" s="12"/>
      <c r="CE1127" s="12"/>
    </row>
    <row r="1128" spans="1:83" ht="14.25" customHeight="1">
      <c r="A1128" s="12"/>
      <c r="B1128" s="12"/>
      <c r="C1128" s="12"/>
      <c r="D1128" s="12"/>
      <c r="E1128" s="12"/>
      <c r="F1128" s="12"/>
      <c r="G1128" s="12"/>
      <c r="H1128" s="12"/>
      <c r="I1128" s="12"/>
      <c r="J1128" s="12"/>
      <c r="K1128" s="12"/>
      <c r="L1128" s="12"/>
      <c r="M1128" s="12"/>
      <c r="N1128" s="12"/>
      <c r="O1128" s="12"/>
      <c r="P1128" s="12"/>
      <c r="Q1128" s="12"/>
      <c r="R1128" s="12"/>
      <c r="S1128" s="12"/>
      <c r="T1128" s="12"/>
      <c r="U1128" s="12"/>
      <c r="V1128" s="12"/>
      <c r="W1128" s="12"/>
      <c r="X1128" s="12"/>
      <c r="Y1128" s="12"/>
      <c r="Z1128" s="12"/>
      <c r="AA1128" s="12"/>
      <c r="AB1128" s="12"/>
      <c r="AC1128" s="12"/>
      <c r="AD1128" s="12"/>
      <c r="AE1128" s="12"/>
      <c r="AF1128" s="12"/>
      <c r="AG1128" s="12"/>
      <c r="AH1128" s="12"/>
      <c r="AI1128" s="12"/>
      <c r="AJ1128" s="12"/>
      <c r="AK1128" s="12"/>
      <c r="AL1128" s="12"/>
      <c r="AM1128" s="12"/>
      <c r="AN1128" s="12"/>
      <c r="AO1128" s="12"/>
      <c r="AP1128" s="12"/>
      <c r="AQ1128" s="12"/>
      <c r="AR1128" s="12"/>
      <c r="AS1128" s="12"/>
      <c r="AT1128" s="12"/>
      <c r="AU1128" s="12"/>
      <c r="AV1128" s="12"/>
      <c r="AW1128" s="12"/>
      <c r="AX1128" s="12"/>
      <c r="AY1128" s="12"/>
      <c r="AZ1128" s="12"/>
      <c r="BA1128" s="12"/>
      <c r="BB1128" s="12"/>
      <c r="BC1128" s="12"/>
      <c r="BD1128" s="12"/>
      <c r="BE1128" s="12"/>
      <c r="BF1128" s="12"/>
      <c r="BG1128" s="12"/>
      <c r="BH1128" s="12"/>
      <c r="BI1128" s="12"/>
      <c r="BJ1128" s="12"/>
      <c r="BK1128" s="12"/>
      <c r="BL1128" s="12"/>
      <c r="BM1128" s="12"/>
      <c r="BN1128" s="12"/>
      <c r="BO1128" s="12"/>
      <c r="BP1128" s="12"/>
      <c r="BQ1128" s="12"/>
      <c r="BR1128" s="12"/>
      <c r="BS1128" s="12"/>
      <c r="BT1128" s="12"/>
      <c r="BU1128" s="12"/>
      <c r="BV1128" s="12"/>
      <c r="BW1128" s="12"/>
      <c r="BX1128" s="12"/>
      <c r="BY1128" s="12"/>
      <c r="BZ1128" s="12"/>
      <c r="CA1128" s="12"/>
      <c r="CB1128" s="12"/>
      <c r="CC1128" s="12"/>
      <c r="CD1128" s="12"/>
      <c r="CE1128" s="12"/>
    </row>
    <row r="1129" spans="1:83" ht="14.25" customHeight="1">
      <c r="A1129" s="12"/>
      <c r="B1129" s="12"/>
      <c r="C1129" s="12"/>
      <c r="D1129" s="12"/>
      <c r="E1129" s="12"/>
      <c r="F1129" s="12"/>
      <c r="G1129" s="12"/>
      <c r="H1129" s="12"/>
      <c r="I1129" s="12"/>
      <c r="J1129" s="12"/>
      <c r="K1129" s="12"/>
      <c r="L1129" s="12"/>
      <c r="M1129" s="12"/>
      <c r="N1129" s="12"/>
      <c r="O1129" s="12"/>
      <c r="P1129" s="12"/>
      <c r="Q1129" s="12"/>
      <c r="R1129" s="12"/>
      <c r="S1129" s="12"/>
      <c r="T1129" s="12"/>
      <c r="U1129" s="12"/>
      <c r="V1129" s="12"/>
      <c r="W1129" s="12"/>
      <c r="X1129" s="12"/>
      <c r="Y1129" s="12"/>
      <c r="Z1129" s="12"/>
      <c r="AA1129" s="12"/>
      <c r="AB1129" s="12"/>
      <c r="AC1129" s="12"/>
      <c r="AD1129" s="12"/>
      <c r="AE1129" s="12"/>
      <c r="AF1129" s="12"/>
      <c r="AG1129" s="12"/>
      <c r="AH1129" s="12"/>
      <c r="AI1129" s="12"/>
      <c r="AJ1129" s="12"/>
      <c r="AK1129" s="12"/>
      <c r="AL1129" s="12"/>
      <c r="AM1129" s="12"/>
      <c r="AN1129" s="12"/>
      <c r="AO1129" s="12"/>
      <c r="AP1129" s="12"/>
      <c r="AQ1129" s="12"/>
      <c r="AR1129" s="12"/>
      <c r="AS1129" s="12"/>
      <c r="AT1129" s="12"/>
      <c r="AU1129" s="12"/>
      <c r="AV1129" s="12"/>
      <c r="AW1129" s="12"/>
      <c r="AX1129" s="12"/>
      <c r="AY1129" s="12"/>
      <c r="AZ1129" s="12"/>
      <c r="BA1129" s="12"/>
      <c r="BB1129" s="12"/>
      <c r="BC1129" s="12"/>
      <c r="BD1129" s="12"/>
      <c r="BE1129" s="12"/>
      <c r="BF1129" s="12"/>
      <c r="BG1129" s="12"/>
      <c r="BH1129" s="12"/>
      <c r="BI1129" s="12"/>
      <c r="BJ1129" s="12"/>
      <c r="BK1129" s="12"/>
      <c r="BL1129" s="12"/>
      <c r="BM1129" s="12"/>
      <c r="BN1129" s="12"/>
      <c r="BO1129" s="12"/>
      <c r="BP1129" s="12"/>
      <c r="BQ1129" s="12"/>
      <c r="BR1129" s="12"/>
      <c r="BS1129" s="12"/>
      <c r="BT1129" s="12"/>
      <c r="BU1129" s="12"/>
      <c r="BV1129" s="12"/>
      <c r="BW1129" s="12"/>
      <c r="BX1129" s="12"/>
      <c r="BY1129" s="12"/>
      <c r="BZ1129" s="12"/>
      <c r="CA1129" s="12"/>
      <c r="CB1129" s="12"/>
      <c r="CC1129" s="12"/>
      <c r="CD1129" s="12"/>
      <c r="CE1129" s="12"/>
    </row>
    <row r="1130" spans="1:83" ht="14.25" customHeight="1">
      <c r="A1130" s="12"/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2"/>
      <c r="N1130" s="12"/>
      <c r="O1130" s="12"/>
      <c r="P1130" s="12"/>
      <c r="Q1130" s="12"/>
      <c r="R1130" s="12"/>
      <c r="S1130" s="12"/>
      <c r="T1130" s="12"/>
      <c r="U1130" s="12"/>
      <c r="V1130" s="12"/>
      <c r="W1130" s="12"/>
      <c r="X1130" s="12"/>
      <c r="Y1130" s="12"/>
      <c r="Z1130" s="12"/>
      <c r="AA1130" s="12"/>
      <c r="AB1130" s="12"/>
      <c r="AC1130" s="12"/>
      <c r="AD1130" s="12"/>
      <c r="AE1130" s="12"/>
      <c r="AF1130" s="12"/>
      <c r="AG1130" s="12"/>
      <c r="AH1130" s="12"/>
      <c r="AI1130" s="12"/>
      <c r="AJ1130" s="12"/>
      <c r="AK1130" s="12"/>
      <c r="AL1130" s="12"/>
      <c r="AM1130" s="12"/>
      <c r="AN1130" s="12"/>
      <c r="AO1130" s="12"/>
      <c r="AP1130" s="12"/>
      <c r="AQ1130" s="12"/>
      <c r="AR1130" s="12"/>
      <c r="AS1130" s="12"/>
      <c r="AT1130" s="12"/>
      <c r="AU1130" s="12"/>
      <c r="AV1130" s="12"/>
      <c r="AW1130" s="12"/>
      <c r="AX1130" s="12"/>
      <c r="AY1130" s="12"/>
      <c r="AZ1130" s="12"/>
      <c r="BA1130" s="12"/>
      <c r="BB1130" s="12"/>
      <c r="BC1130" s="12"/>
      <c r="BD1130" s="12"/>
      <c r="BE1130" s="12"/>
      <c r="BF1130" s="12"/>
      <c r="BG1130" s="12"/>
      <c r="BH1130" s="12"/>
      <c r="BI1130" s="12"/>
      <c r="BJ1130" s="12"/>
      <c r="BK1130" s="12"/>
      <c r="BL1130" s="12"/>
      <c r="BM1130" s="12"/>
      <c r="BN1130" s="12"/>
      <c r="BO1130" s="12"/>
      <c r="BP1130" s="12"/>
      <c r="BQ1130" s="12"/>
      <c r="BR1130" s="12"/>
      <c r="BS1130" s="12"/>
      <c r="BT1130" s="12"/>
      <c r="BU1130" s="12"/>
      <c r="BV1130" s="12"/>
      <c r="BW1130" s="12"/>
      <c r="BX1130" s="12"/>
      <c r="BY1130" s="12"/>
      <c r="BZ1130" s="12"/>
      <c r="CA1130" s="12"/>
      <c r="CB1130" s="12"/>
      <c r="CC1130" s="12"/>
      <c r="CD1130" s="12"/>
      <c r="CE1130" s="12"/>
    </row>
    <row r="1131" spans="1:83" ht="14.25" customHeight="1">
      <c r="A1131" s="12"/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2"/>
      <c r="N1131" s="12"/>
      <c r="O1131" s="12"/>
      <c r="P1131" s="12"/>
      <c r="Q1131" s="12"/>
      <c r="R1131" s="12"/>
      <c r="S1131" s="12"/>
      <c r="T1131" s="12"/>
      <c r="U1131" s="12"/>
      <c r="V1131" s="12"/>
      <c r="W1131" s="12"/>
      <c r="X1131" s="12"/>
      <c r="Y1131" s="12"/>
      <c r="Z1131" s="12"/>
      <c r="AA1131" s="12"/>
      <c r="AB1131" s="12"/>
      <c r="AC1131" s="12"/>
      <c r="AD1131" s="12"/>
      <c r="AE1131" s="12"/>
      <c r="AF1131" s="12"/>
      <c r="AG1131" s="12"/>
      <c r="AH1131" s="12"/>
      <c r="AI1131" s="12"/>
      <c r="AJ1131" s="12"/>
      <c r="AK1131" s="12"/>
      <c r="AL1131" s="12"/>
      <c r="AM1131" s="12"/>
      <c r="AN1131" s="12"/>
      <c r="AO1131" s="12"/>
      <c r="AP1131" s="12"/>
      <c r="AQ1131" s="12"/>
      <c r="AR1131" s="12"/>
      <c r="AS1131" s="12"/>
      <c r="AT1131" s="12"/>
      <c r="AU1131" s="12"/>
      <c r="AV1131" s="12"/>
      <c r="AW1131" s="12"/>
      <c r="AX1131" s="12"/>
      <c r="AY1131" s="12"/>
      <c r="AZ1131" s="12"/>
      <c r="BA1131" s="12"/>
      <c r="BB1131" s="12"/>
      <c r="BC1131" s="12"/>
      <c r="BD1131" s="12"/>
      <c r="BE1131" s="12"/>
      <c r="BF1131" s="12"/>
      <c r="BG1131" s="12"/>
      <c r="BH1131" s="12"/>
      <c r="BI1131" s="12"/>
      <c r="BJ1131" s="12"/>
      <c r="BK1131" s="12"/>
      <c r="BL1131" s="12"/>
      <c r="BM1131" s="12"/>
      <c r="BN1131" s="12"/>
      <c r="BO1131" s="12"/>
      <c r="BP1131" s="12"/>
      <c r="BQ1131" s="12"/>
      <c r="BR1131" s="12"/>
      <c r="BS1131" s="12"/>
      <c r="BT1131" s="12"/>
      <c r="BU1131" s="12"/>
      <c r="BV1131" s="12"/>
      <c r="BW1131" s="12"/>
      <c r="BX1131" s="12"/>
      <c r="BY1131" s="12"/>
      <c r="BZ1131" s="12"/>
      <c r="CA1131" s="12"/>
      <c r="CB1131" s="12"/>
      <c r="CC1131" s="12"/>
      <c r="CD1131" s="12"/>
      <c r="CE1131" s="12"/>
    </row>
    <row r="1132" spans="1:83" ht="14.25" customHeight="1">
      <c r="A1132" s="12"/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2"/>
      <c r="N1132" s="12"/>
      <c r="O1132" s="12"/>
      <c r="P1132" s="12"/>
      <c r="Q1132" s="12"/>
      <c r="R1132" s="12"/>
      <c r="S1132" s="12"/>
      <c r="T1132" s="12"/>
      <c r="U1132" s="12"/>
      <c r="V1132" s="12"/>
      <c r="W1132" s="12"/>
      <c r="X1132" s="12"/>
      <c r="Y1132" s="12"/>
      <c r="Z1132" s="12"/>
      <c r="AA1132" s="12"/>
      <c r="AB1132" s="12"/>
      <c r="AC1132" s="12"/>
      <c r="AD1132" s="12"/>
      <c r="AE1132" s="12"/>
      <c r="AF1132" s="12"/>
      <c r="AG1132" s="12"/>
      <c r="AH1132" s="12"/>
      <c r="AI1132" s="12"/>
      <c r="AJ1132" s="12"/>
      <c r="AK1132" s="12"/>
      <c r="AL1132" s="12"/>
      <c r="AM1132" s="12"/>
      <c r="AN1132" s="12"/>
      <c r="AO1132" s="12"/>
      <c r="AP1132" s="12"/>
      <c r="AQ1132" s="12"/>
      <c r="AR1132" s="12"/>
      <c r="AS1132" s="12"/>
      <c r="AT1132" s="12"/>
      <c r="AU1132" s="12"/>
      <c r="AV1132" s="12"/>
      <c r="AW1132" s="12"/>
      <c r="AX1132" s="12"/>
      <c r="AY1132" s="12"/>
      <c r="AZ1132" s="12"/>
      <c r="BA1132" s="12"/>
      <c r="BB1132" s="12"/>
      <c r="BC1132" s="12"/>
      <c r="BD1132" s="12"/>
      <c r="BE1132" s="12"/>
      <c r="BF1132" s="12"/>
      <c r="BG1132" s="12"/>
      <c r="BH1132" s="12"/>
      <c r="BI1132" s="12"/>
      <c r="BJ1132" s="12"/>
      <c r="BK1132" s="12"/>
      <c r="BL1132" s="12"/>
      <c r="BM1132" s="12"/>
      <c r="BN1132" s="12"/>
      <c r="BO1132" s="12"/>
      <c r="BP1132" s="12"/>
      <c r="BQ1132" s="12"/>
      <c r="BR1132" s="12"/>
      <c r="BS1132" s="12"/>
      <c r="BT1132" s="12"/>
      <c r="BU1132" s="12"/>
      <c r="BV1132" s="12"/>
      <c r="BW1132" s="12"/>
      <c r="BX1132" s="12"/>
      <c r="BY1132" s="12"/>
      <c r="BZ1132" s="12"/>
      <c r="CA1132" s="12"/>
      <c r="CB1132" s="12"/>
      <c r="CC1132" s="12"/>
      <c r="CD1132" s="12"/>
      <c r="CE1132" s="12"/>
    </row>
    <row r="1133" spans="1:83" ht="14.25" customHeight="1">
      <c r="A1133" s="12"/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2"/>
      <c r="N1133" s="12"/>
      <c r="O1133" s="12"/>
      <c r="P1133" s="12"/>
      <c r="Q1133" s="12"/>
      <c r="R1133" s="12"/>
      <c r="S1133" s="12"/>
      <c r="T1133" s="12"/>
      <c r="U1133" s="12"/>
      <c r="V1133" s="12"/>
      <c r="W1133" s="12"/>
      <c r="X1133" s="12"/>
      <c r="Y1133" s="12"/>
      <c r="Z1133" s="12"/>
      <c r="AA1133" s="12"/>
      <c r="AB1133" s="12"/>
      <c r="AC1133" s="12"/>
      <c r="AD1133" s="12"/>
      <c r="AE1133" s="12"/>
      <c r="AF1133" s="12"/>
      <c r="AG1133" s="12"/>
      <c r="AH1133" s="12"/>
      <c r="AI1133" s="12"/>
      <c r="AJ1133" s="12"/>
      <c r="AK1133" s="12"/>
      <c r="AL1133" s="12"/>
      <c r="AM1133" s="12"/>
      <c r="AN1133" s="12"/>
      <c r="AO1133" s="12"/>
      <c r="AP1133" s="12"/>
      <c r="AQ1133" s="12"/>
      <c r="AR1133" s="12"/>
      <c r="AS1133" s="12"/>
      <c r="AT1133" s="12"/>
      <c r="AU1133" s="12"/>
      <c r="AV1133" s="12"/>
      <c r="AW1133" s="12"/>
      <c r="AX1133" s="12"/>
      <c r="AY1133" s="12"/>
      <c r="AZ1133" s="12"/>
      <c r="BA1133" s="12"/>
      <c r="BB1133" s="12"/>
      <c r="BC1133" s="12"/>
      <c r="BD1133" s="12"/>
      <c r="BE1133" s="12"/>
      <c r="BF1133" s="12"/>
      <c r="BG1133" s="12"/>
      <c r="BH1133" s="12"/>
      <c r="BI1133" s="12"/>
      <c r="BJ1133" s="12"/>
      <c r="BK1133" s="12"/>
      <c r="BL1133" s="12"/>
      <c r="BM1133" s="12"/>
      <c r="BN1133" s="12"/>
      <c r="BO1133" s="12"/>
      <c r="BP1133" s="12"/>
      <c r="BQ1133" s="12"/>
      <c r="BR1133" s="12"/>
      <c r="BS1133" s="12"/>
      <c r="BT1133" s="12"/>
      <c r="BU1133" s="12"/>
      <c r="BV1133" s="12"/>
      <c r="BW1133" s="12"/>
      <c r="BX1133" s="12"/>
      <c r="BY1133" s="12"/>
      <c r="BZ1133" s="12"/>
      <c r="CA1133" s="12"/>
      <c r="CB1133" s="12"/>
      <c r="CC1133" s="12"/>
      <c r="CD1133" s="12"/>
      <c r="CE1133" s="12"/>
    </row>
    <row r="1134" spans="1:83" ht="14.25" customHeight="1">
      <c r="A1134" s="12"/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2"/>
      <c r="N1134" s="12"/>
      <c r="O1134" s="12"/>
      <c r="P1134" s="12"/>
      <c r="Q1134" s="12"/>
      <c r="R1134" s="12"/>
      <c r="S1134" s="12"/>
      <c r="T1134" s="12"/>
      <c r="U1134" s="12"/>
      <c r="V1134" s="12"/>
      <c r="W1134" s="12"/>
      <c r="X1134" s="12"/>
      <c r="Y1134" s="12"/>
      <c r="Z1134" s="12"/>
      <c r="AA1134" s="12"/>
      <c r="AB1134" s="12"/>
      <c r="AC1134" s="12"/>
      <c r="AD1134" s="12"/>
      <c r="AE1134" s="12"/>
      <c r="AF1134" s="12"/>
      <c r="AG1134" s="12"/>
      <c r="AH1134" s="12"/>
      <c r="AI1134" s="12"/>
      <c r="AJ1134" s="12"/>
      <c r="AK1134" s="12"/>
      <c r="AL1134" s="12"/>
      <c r="AM1134" s="12"/>
      <c r="AN1134" s="12"/>
      <c r="AO1134" s="12"/>
      <c r="AP1134" s="12"/>
      <c r="AQ1134" s="12"/>
      <c r="AR1134" s="12"/>
      <c r="AS1134" s="12"/>
      <c r="AT1134" s="12"/>
      <c r="AU1134" s="12"/>
      <c r="AV1134" s="12"/>
      <c r="AW1134" s="12"/>
      <c r="AX1134" s="12"/>
      <c r="AY1134" s="12"/>
      <c r="AZ1134" s="12"/>
      <c r="BA1134" s="12"/>
      <c r="BB1134" s="12"/>
      <c r="BC1134" s="12"/>
      <c r="BD1134" s="12"/>
      <c r="BE1134" s="12"/>
      <c r="BF1134" s="12"/>
      <c r="BG1134" s="12"/>
      <c r="BH1134" s="12"/>
      <c r="BI1134" s="12"/>
      <c r="BJ1134" s="12"/>
      <c r="BK1134" s="12"/>
      <c r="BL1134" s="12"/>
      <c r="BM1134" s="12"/>
      <c r="BN1134" s="12"/>
      <c r="BO1134" s="12"/>
      <c r="BP1134" s="12"/>
      <c r="BQ1134" s="12"/>
      <c r="BR1134" s="12"/>
      <c r="BS1134" s="12"/>
      <c r="BT1134" s="12"/>
      <c r="BU1134" s="12"/>
      <c r="BV1134" s="12"/>
      <c r="BW1134" s="12"/>
      <c r="BX1134" s="12"/>
      <c r="BY1134" s="12"/>
      <c r="BZ1134" s="12"/>
      <c r="CA1134" s="12"/>
      <c r="CB1134" s="12"/>
      <c r="CC1134" s="12"/>
      <c r="CD1134" s="12"/>
      <c r="CE1134" s="12"/>
    </row>
    <row r="1135" spans="1:83" ht="14.25" customHeight="1">
      <c r="A1135" s="12"/>
      <c r="B1135" s="12"/>
      <c r="C1135" s="12"/>
      <c r="D1135" s="12"/>
      <c r="E1135" s="12"/>
      <c r="F1135" s="12"/>
      <c r="G1135" s="12"/>
      <c r="H1135" s="12"/>
      <c r="I1135" s="12"/>
      <c r="J1135" s="12"/>
      <c r="K1135" s="12"/>
      <c r="L1135" s="12"/>
      <c r="M1135" s="12"/>
      <c r="N1135" s="12"/>
      <c r="O1135" s="12"/>
      <c r="P1135" s="12"/>
      <c r="Q1135" s="12"/>
      <c r="R1135" s="12"/>
      <c r="S1135" s="12"/>
      <c r="T1135" s="12"/>
      <c r="U1135" s="12"/>
      <c r="V1135" s="12"/>
      <c r="W1135" s="12"/>
      <c r="X1135" s="12"/>
      <c r="Y1135" s="12"/>
      <c r="Z1135" s="12"/>
      <c r="AA1135" s="12"/>
      <c r="AB1135" s="12"/>
      <c r="AC1135" s="12"/>
      <c r="AD1135" s="12"/>
      <c r="AE1135" s="12"/>
      <c r="AF1135" s="12"/>
      <c r="AG1135" s="12"/>
      <c r="AH1135" s="12"/>
      <c r="AI1135" s="12"/>
      <c r="AJ1135" s="12"/>
      <c r="AK1135" s="12"/>
      <c r="AL1135" s="12"/>
      <c r="AM1135" s="12"/>
      <c r="AN1135" s="12"/>
      <c r="AO1135" s="12"/>
      <c r="AP1135" s="12"/>
      <c r="AQ1135" s="12"/>
      <c r="AR1135" s="12"/>
      <c r="AS1135" s="12"/>
      <c r="AT1135" s="12"/>
      <c r="AU1135" s="12"/>
      <c r="AV1135" s="12"/>
      <c r="AW1135" s="12"/>
      <c r="AX1135" s="12"/>
      <c r="AY1135" s="12"/>
      <c r="AZ1135" s="12"/>
      <c r="BA1135" s="12"/>
      <c r="BB1135" s="12"/>
      <c r="BC1135" s="12"/>
      <c r="BD1135" s="12"/>
      <c r="BE1135" s="12"/>
      <c r="BF1135" s="12"/>
      <c r="BG1135" s="12"/>
      <c r="BH1135" s="12"/>
      <c r="BI1135" s="12"/>
      <c r="BJ1135" s="12"/>
      <c r="BK1135" s="12"/>
      <c r="BL1135" s="12"/>
      <c r="BM1135" s="12"/>
      <c r="BN1135" s="12"/>
      <c r="BO1135" s="12"/>
      <c r="BP1135" s="12"/>
      <c r="BQ1135" s="12"/>
      <c r="BR1135" s="12"/>
      <c r="BS1135" s="12"/>
      <c r="BT1135" s="12"/>
      <c r="BU1135" s="12"/>
      <c r="BV1135" s="12"/>
      <c r="BW1135" s="12"/>
      <c r="BX1135" s="12"/>
      <c r="BY1135" s="12"/>
      <c r="BZ1135" s="12"/>
      <c r="CA1135" s="12"/>
      <c r="CB1135" s="12"/>
      <c r="CC1135" s="12"/>
      <c r="CD1135" s="12"/>
      <c r="CE1135" s="12"/>
    </row>
  </sheetData>
  <mergeCells count="450">
    <mergeCell ref="G274:H275"/>
    <mergeCell ref="U274:V275"/>
    <mergeCell ref="L274:M275"/>
    <mergeCell ref="N274:O275"/>
    <mergeCell ref="P274:Q275"/>
    <mergeCell ref="A275:B276"/>
    <mergeCell ref="S275:T276"/>
    <mergeCell ref="J275:K276"/>
    <mergeCell ref="B266:B267"/>
    <mergeCell ref="C273:H273"/>
    <mergeCell ref="L273:Q273"/>
    <mergeCell ref="U273:Z273"/>
    <mergeCell ref="G244:H245"/>
    <mergeCell ref="U244:V245"/>
    <mergeCell ref="L244:M245"/>
    <mergeCell ref="N244:O245"/>
    <mergeCell ref="P244:Q245"/>
    <mergeCell ref="A245:B246"/>
    <mergeCell ref="S245:T246"/>
    <mergeCell ref="J245:K246"/>
    <mergeCell ref="B236:B237"/>
    <mergeCell ref="C243:H243"/>
    <mergeCell ref="L243:Q243"/>
    <mergeCell ref="U243:Z243"/>
    <mergeCell ref="G215:H216"/>
    <mergeCell ref="U215:V216"/>
    <mergeCell ref="L215:M216"/>
    <mergeCell ref="N215:O216"/>
    <mergeCell ref="P215:Q216"/>
    <mergeCell ref="A216:B217"/>
    <mergeCell ref="S216:T217"/>
    <mergeCell ref="J216:K217"/>
    <mergeCell ref="B207:B208"/>
    <mergeCell ref="C214:H214"/>
    <mergeCell ref="L214:Q214"/>
    <mergeCell ref="U214:Z214"/>
    <mergeCell ref="G185:H186"/>
    <mergeCell ref="U185:V186"/>
    <mergeCell ref="L185:M186"/>
    <mergeCell ref="N185:O186"/>
    <mergeCell ref="P185:Q186"/>
    <mergeCell ref="A186:B187"/>
    <mergeCell ref="S186:T187"/>
    <mergeCell ref="J186:K187"/>
    <mergeCell ref="B177:B178"/>
    <mergeCell ref="C184:H184"/>
    <mergeCell ref="L184:Q184"/>
    <mergeCell ref="U184:Z184"/>
    <mergeCell ref="G156:H157"/>
    <mergeCell ref="U156:V157"/>
    <mergeCell ref="L156:M157"/>
    <mergeCell ref="N156:O157"/>
    <mergeCell ref="P156:Q157"/>
    <mergeCell ref="A157:B158"/>
    <mergeCell ref="S157:T158"/>
    <mergeCell ref="J157:K158"/>
    <mergeCell ref="B148:B149"/>
    <mergeCell ref="C155:H155"/>
    <mergeCell ref="L155:Q155"/>
    <mergeCell ref="U155:Z155"/>
    <mergeCell ref="G127:H128"/>
    <mergeCell ref="U127:V128"/>
    <mergeCell ref="L127:M128"/>
    <mergeCell ref="N127:O128"/>
    <mergeCell ref="P127:Q128"/>
    <mergeCell ref="A128:B129"/>
    <mergeCell ref="S128:T129"/>
    <mergeCell ref="J128:K129"/>
    <mergeCell ref="B119:B120"/>
    <mergeCell ref="C126:H126"/>
    <mergeCell ref="L126:Q126"/>
    <mergeCell ref="U126:Z126"/>
    <mergeCell ref="G98:H99"/>
    <mergeCell ref="U98:V99"/>
    <mergeCell ref="L98:M99"/>
    <mergeCell ref="N98:O99"/>
    <mergeCell ref="P98:Q99"/>
    <mergeCell ref="A99:B100"/>
    <mergeCell ref="S99:T100"/>
    <mergeCell ref="J99:K100"/>
    <mergeCell ref="B90:B91"/>
    <mergeCell ref="C97:H97"/>
    <mergeCell ref="L97:Q97"/>
    <mergeCell ref="U97:Z97"/>
    <mergeCell ref="G70:H71"/>
    <mergeCell ref="U70:V71"/>
    <mergeCell ref="L70:M71"/>
    <mergeCell ref="N70:O71"/>
    <mergeCell ref="P70:Q71"/>
    <mergeCell ref="A71:B72"/>
    <mergeCell ref="S71:T72"/>
    <mergeCell ref="J71:K72"/>
    <mergeCell ref="B62:B63"/>
    <mergeCell ref="C69:H69"/>
    <mergeCell ref="L69:Q69"/>
    <mergeCell ref="U69:Z69"/>
    <mergeCell ref="C3:H5"/>
    <mergeCell ref="C6:H8"/>
    <mergeCell ref="A10:B11"/>
    <mergeCell ref="S10:T11"/>
    <mergeCell ref="J10:K11"/>
    <mergeCell ref="C11:D12"/>
    <mergeCell ref="E11:F12"/>
    <mergeCell ref="G11:H12"/>
    <mergeCell ref="L11:M12"/>
    <mergeCell ref="N11:O12"/>
    <mergeCell ref="P11:Q12"/>
    <mergeCell ref="A12:B13"/>
    <mergeCell ref="S12:T13"/>
    <mergeCell ref="J12:K13"/>
    <mergeCell ref="B3:B4"/>
    <mergeCell ref="C10:H10"/>
    <mergeCell ref="L10:Q10"/>
    <mergeCell ref="C33:H35"/>
    <mergeCell ref="C36:H38"/>
    <mergeCell ref="A40:B41"/>
    <mergeCell ref="S40:T41"/>
    <mergeCell ref="J40:K41"/>
    <mergeCell ref="C41:D42"/>
    <mergeCell ref="E41:F42"/>
    <mergeCell ref="G41:H42"/>
    <mergeCell ref="L41:M42"/>
    <mergeCell ref="B33:B34"/>
    <mergeCell ref="A42:B43"/>
    <mergeCell ref="C40:H40"/>
    <mergeCell ref="L40:Q40"/>
    <mergeCell ref="A287:B287"/>
    <mergeCell ref="J287:K287"/>
    <mergeCell ref="S287:T287"/>
    <mergeCell ref="A289:B289"/>
    <mergeCell ref="J289:K289"/>
    <mergeCell ref="S289:T289"/>
    <mergeCell ref="A291:B291"/>
    <mergeCell ref="J291:K291"/>
    <mergeCell ref="S291:T291"/>
    <mergeCell ref="A281:B281"/>
    <mergeCell ref="J281:K281"/>
    <mergeCell ref="S281:T281"/>
    <mergeCell ref="A283:B283"/>
    <mergeCell ref="J283:K283"/>
    <mergeCell ref="S283:T283"/>
    <mergeCell ref="A285:B285"/>
    <mergeCell ref="J285:K285"/>
    <mergeCell ref="S285:T285"/>
    <mergeCell ref="A277:B277"/>
    <mergeCell ref="J277:K277"/>
    <mergeCell ref="S277:T277"/>
    <mergeCell ref="A279:B279"/>
    <mergeCell ref="J279:K279"/>
    <mergeCell ref="S279:T279"/>
    <mergeCell ref="W274:X275"/>
    <mergeCell ref="Y274:Z275"/>
    <mergeCell ref="A257:B257"/>
    <mergeCell ref="J257:K257"/>
    <mergeCell ref="S257:T257"/>
    <mergeCell ref="A259:B259"/>
    <mergeCell ref="J259:K259"/>
    <mergeCell ref="S259:T259"/>
    <mergeCell ref="A261:B261"/>
    <mergeCell ref="J261:K261"/>
    <mergeCell ref="S261:T261"/>
    <mergeCell ref="C266:H268"/>
    <mergeCell ref="C269:H271"/>
    <mergeCell ref="A273:B274"/>
    <mergeCell ref="S273:T274"/>
    <mergeCell ref="J273:K274"/>
    <mergeCell ref="C274:D275"/>
    <mergeCell ref="E274:F275"/>
    <mergeCell ref="A251:B251"/>
    <mergeCell ref="J251:K251"/>
    <mergeCell ref="S251:T251"/>
    <mergeCell ref="A253:B253"/>
    <mergeCell ref="J253:K253"/>
    <mergeCell ref="S253:T253"/>
    <mergeCell ref="A255:B255"/>
    <mergeCell ref="J255:K255"/>
    <mergeCell ref="S255:T255"/>
    <mergeCell ref="A247:B247"/>
    <mergeCell ref="J247:K247"/>
    <mergeCell ref="S247:T247"/>
    <mergeCell ref="A249:B249"/>
    <mergeCell ref="J249:K249"/>
    <mergeCell ref="S249:T249"/>
    <mergeCell ref="W244:X245"/>
    <mergeCell ref="Y244:Z245"/>
    <mergeCell ref="A228:B228"/>
    <mergeCell ref="J228:K228"/>
    <mergeCell ref="S228:T228"/>
    <mergeCell ref="A230:B230"/>
    <mergeCell ref="J230:K230"/>
    <mergeCell ref="S230:T230"/>
    <mergeCell ref="A232:B232"/>
    <mergeCell ref="J232:K232"/>
    <mergeCell ref="S232:T232"/>
    <mergeCell ref="C236:H238"/>
    <mergeCell ref="C239:H241"/>
    <mergeCell ref="A243:B244"/>
    <mergeCell ref="S243:T244"/>
    <mergeCell ref="J243:K244"/>
    <mergeCell ref="C244:D245"/>
    <mergeCell ref="E244:F245"/>
    <mergeCell ref="A222:B222"/>
    <mergeCell ref="J222:K222"/>
    <mergeCell ref="S222:T222"/>
    <mergeCell ref="A224:B224"/>
    <mergeCell ref="J224:K224"/>
    <mergeCell ref="S224:T224"/>
    <mergeCell ref="A226:B226"/>
    <mergeCell ref="J226:K226"/>
    <mergeCell ref="S226:T226"/>
    <mergeCell ref="A218:B218"/>
    <mergeCell ref="J218:K218"/>
    <mergeCell ref="S218:T218"/>
    <mergeCell ref="A220:B220"/>
    <mergeCell ref="J220:K220"/>
    <mergeCell ref="S220:T220"/>
    <mergeCell ref="W215:X216"/>
    <mergeCell ref="Y215:Z216"/>
    <mergeCell ref="A198:B198"/>
    <mergeCell ref="J198:K198"/>
    <mergeCell ref="S198:T198"/>
    <mergeCell ref="A200:B200"/>
    <mergeCell ref="J200:K200"/>
    <mergeCell ref="S200:T200"/>
    <mergeCell ref="A202:B202"/>
    <mergeCell ref="J202:K202"/>
    <mergeCell ref="S202:T202"/>
    <mergeCell ref="C207:H209"/>
    <mergeCell ref="C210:H212"/>
    <mergeCell ref="A214:B215"/>
    <mergeCell ref="S214:T215"/>
    <mergeCell ref="J214:K215"/>
    <mergeCell ref="C215:D216"/>
    <mergeCell ref="E215:F216"/>
    <mergeCell ref="A192:B192"/>
    <mergeCell ref="J192:K192"/>
    <mergeCell ref="S192:T192"/>
    <mergeCell ref="A194:B194"/>
    <mergeCell ref="J194:K194"/>
    <mergeCell ref="S194:T194"/>
    <mergeCell ref="A196:B196"/>
    <mergeCell ref="J196:K196"/>
    <mergeCell ref="S196:T196"/>
    <mergeCell ref="A188:B188"/>
    <mergeCell ref="J188:K188"/>
    <mergeCell ref="S188:T188"/>
    <mergeCell ref="A190:B190"/>
    <mergeCell ref="J190:K190"/>
    <mergeCell ref="S190:T190"/>
    <mergeCell ref="W185:X186"/>
    <mergeCell ref="Y185:Z186"/>
    <mergeCell ref="A169:B169"/>
    <mergeCell ref="J169:K169"/>
    <mergeCell ref="S169:T169"/>
    <mergeCell ref="A171:B171"/>
    <mergeCell ref="J171:K171"/>
    <mergeCell ref="S171:T171"/>
    <mergeCell ref="A173:B173"/>
    <mergeCell ref="J173:K173"/>
    <mergeCell ref="S173:T173"/>
    <mergeCell ref="C177:H179"/>
    <mergeCell ref="C180:H182"/>
    <mergeCell ref="A184:B185"/>
    <mergeCell ref="S184:T185"/>
    <mergeCell ref="J184:K185"/>
    <mergeCell ref="C185:D186"/>
    <mergeCell ref="E185:F186"/>
    <mergeCell ref="A163:B163"/>
    <mergeCell ref="J163:K163"/>
    <mergeCell ref="S163:T163"/>
    <mergeCell ref="A165:B165"/>
    <mergeCell ref="J165:K165"/>
    <mergeCell ref="S165:T165"/>
    <mergeCell ref="A167:B167"/>
    <mergeCell ref="J167:K167"/>
    <mergeCell ref="S167:T167"/>
    <mergeCell ref="A159:B159"/>
    <mergeCell ref="J159:K159"/>
    <mergeCell ref="S159:T159"/>
    <mergeCell ref="A161:B161"/>
    <mergeCell ref="J161:K161"/>
    <mergeCell ref="S161:T161"/>
    <mergeCell ref="W156:X157"/>
    <mergeCell ref="Y156:Z157"/>
    <mergeCell ref="A140:B140"/>
    <mergeCell ref="J140:K140"/>
    <mergeCell ref="S140:T140"/>
    <mergeCell ref="A142:B142"/>
    <mergeCell ref="J142:K142"/>
    <mergeCell ref="S142:T142"/>
    <mergeCell ref="A144:B144"/>
    <mergeCell ref="J144:K144"/>
    <mergeCell ref="S144:T144"/>
    <mergeCell ref="C148:H150"/>
    <mergeCell ref="C151:H153"/>
    <mergeCell ref="A155:B156"/>
    <mergeCell ref="S155:T156"/>
    <mergeCell ref="J155:K156"/>
    <mergeCell ref="C156:D157"/>
    <mergeCell ref="E156:F157"/>
    <mergeCell ref="A134:B134"/>
    <mergeCell ref="J134:K134"/>
    <mergeCell ref="S134:T134"/>
    <mergeCell ref="A136:B136"/>
    <mergeCell ref="J136:K136"/>
    <mergeCell ref="S136:T136"/>
    <mergeCell ref="A138:B138"/>
    <mergeCell ref="J138:K138"/>
    <mergeCell ref="S138:T138"/>
    <mergeCell ref="A130:B130"/>
    <mergeCell ref="J130:K130"/>
    <mergeCell ref="S130:T130"/>
    <mergeCell ref="A132:B132"/>
    <mergeCell ref="J132:K132"/>
    <mergeCell ref="S132:T132"/>
    <mergeCell ref="W127:X128"/>
    <mergeCell ref="Y127:Z128"/>
    <mergeCell ref="A111:B111"/>
    <mergeCell ref="J111:K111"/>
    <mergeCell ref="S111:T111"/>
    <mergeCell ref="A113:B113"/>
    <mergeCell ref="J113:K113"/>
    <mergeCell ref="S113:T113"/>
    <mergeCell ref="A115:B115"/>
    <mergeCell ref="J115:K115"/>
    <mergeCell ref="S115:T115"/>
    <mergeCell ref="C119:H121"/>
    <mergeCell ref="C122:H124"/>
    <mergeCell ref="A126:B127"/>
    <mergeCell ref="S126:T127"/>
    <mergeCell ref="J126:K127"/>
    <mergeCell ref="C127:D128"/>
    <mergeCell ref="E127:F128"/>
    <mergeCell ref="A105:B105"/>
    <mergeCell ref="J105:K105"/>
    <mergeCell ref="S105:T105"/>
    <mergeCell ref="A107:B107"/>
    <mergeCell ref="J107:K107"/>
    <mergeCell ref="S107:T107"/>
    <mergeCell ref="A109:B109"/>
    <mergeCell ref="J109:K109"/>
    <mergeCell ref="S109:T109"/>
    <mergeCell ref="A101:B101"/>
    <mergeCell ref="J101:K101"/>
    <mergeCell ref="S101:T101"/>
    <mergeCell ref="A103:B103"/>
    <mergeCell ref="J103:K103"/>
    <mergeCell ref="S103:T103"/>
    <mergeCell ref="W98:X99"/>
    <mergeCell ref="Y98:Z99"/>
    <mergeCell ref="A83:B83"/>
    <mergeCell ref="J83:K83"/>
    <mergeCell ref="S83:T83"/>
    <mergeCell ref="A85:B85"/>
    <mergeCell ref="J85:K85"/>
    <mergeCell ref="S85:T85"/>
    <mergeCell ref="A87:B87"/>
    <mergeCell ref="J87:K87"/>
    <mergeCell ref="S87:T87"/>
    <mergeCell ref="C90:H92"/>
    <mergeCell ref="C93:H95"/>
    <mergeCell ref="A97:B98"/>
    <mergeCell ref="S97:T98"/>
    <mergeCell ref="J97:K98"/>
    <mergeCell ref="C98:D99"/>
    <mergeCell ref="E98:F99"/>
    <mergeCell ref="A77:B77"/>
    <mergeCell ref="J77:K77"/>
    <mergeCell ref="S77:T77"/>
    <mergeCell ref="A79:B79"/>
    <mergeCell ref="J79:K79"/>
    <mergeCell ref="S79:T79"/>
    <mergeCell ref="A81:B81"/>
    <mergeCell ref="J81:K81"/>
    <mergeCell ref="S81:T81"/>
    <mergeCell ref="A73:B73"/>
    <mergeCell ref="J73:K73"/>
    <mergeCell ref="S73:T73"/>
    <mergeCell ref="A75:B75"/>
    <mergeCell ref="J75:K75"/>
    <mergeCell ref="S75:T75"/>
    <mergeCell ref="W70:X71"/>
    <mergeCell ref="Y70:Z71"/>
    <mergeCell ref="A54:B54"/>
    <mergeCell ref="J54:K54"/>
    <mergeCell ref="S54:T54"/>
    <mergeCell ref="A56:B56"/>
    <mergeCell ref="J56:K56"/>
    <mergeCell ref="S56:T56"/>
    <mergeCell ref="A58:B58"/>
    <mergeCell ref="J58:K58"/>
    <mergeCell ref="S58:T58"/>
    <mergeCell ref="C62:H64"/>
    <mergeCell ref="C65:H67"/>
    <mergeCell ref="A69:B70"/>
    <mergeCell ref="S69:T70"/>
    <mergeCell ref="J69:K70"/>
    <mergeCell ref="C70:D71"/>
    <mergeCell ref="E70:F71"/>
    <mergeCell ref="A48:B48"/>
    <mergeCell ref="J48:K48"/>
    <mergeCell ref="S48:T48"/>
    <mergeCell ref="A50:B50"/>
    <mergeCell ref="J50:K50"/>
    <mergeCell ref="S50:T50"/>
    <mergeCell ref="A52:B52"/>
    <mergeCell ref="J52:K52"/>
    <mergeCell ref="S52:T52"/>
    <mergeCell ref="U40:Z40"/>
    <mergeCell ref="A44:B44"/>
    <mergeCell ref="J44:K44"/>
    <mergeCell ref="S44:T44"/>
    <mergeCell ref="A46:B46"/>
    <mergeCell ref="J46:K46"/>
    <mergeCell ref="S46:T46"/>
    <mergeCell ref="U41:V42"/>
    <mergeCell ref="W41:X42"/>
    <mergeCell ref="Y41:Z42"/>
    <mergeCell ref="N41:O42"/>
    <mergeCell ref="P41:Q42"/>
    <mergeCell ref="S42:T43"/>
    <mergeCell ref="J42:K43"/>
    <mergeCell ref="A24:B24"/>
    <mergeCell ref="J24:K24"/>
    <mergeCell ref="S24:T24"/>
    <mergeCell ref="A26:B26"/>
    <mergeCell ref="J26:K26"/>
    <mergeCell ref="S26:T26"/>
    <mergeCell ref="A28:B28"/>
    <mergeCell ref="J28:K28"/>
    <mergeCell ref="S28:T28"/>
    <mergeCell ref="A18:B18"/>
    <mergeCell ref="J18:K18"/>
    <mergeCell ref="S18:T18"/>
    <mergeCell ref="A20:B20"/>
    <mergeCell ref="J20:K20"/>
    <mergeCell ref="S20:T20"/>
    <mergeCell ref="A22:B22"/>
    <mergeCell ref="J22:K22"/>
    <mergeCell ref="S22:T22"/>
    <mergeCell ref="U10:Z10"/>
    <mergeCell ref="A14:B14"/>
    <mergeCell ref="J14:K14"/>
    <mergeCell ref="S14:T14"/>
    <mergeCell ref="A16:B16"/>
    <mergeCell ref="J16:K16"/>
    <mergeCell ref="S16:T16"/>
    <mergeCell ref="U11:V12"/>
    <mergeCell ref="W11:X12"/>
    <mergeCell ref="Y11:Z1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Disdik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Ogienz</cp:lastModifiedBy>
  <dcterms:created xsi:type="dcterms:W3CDTF">2023-01-24T03:42:53Z</dcterms:created>
  <dcterms:modified xsi:type="dcterms:W3CDTF">2023-01-27T08:08:44Z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D0C2A7E1DEBC463E98F71A716D9F6B40</vt:lpwstr>
  </property>
  <property fmtid="{D5CDD505-2E9C-101B-9397-08002B2CF9AE}" pid="3" name="KSOProductBuildVer">
    <vt:lpwstr>1033-11.2.0.11440</vt:lpwstr>
  </property>
</Properties>
</file>